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100" windowHeight="1185"/>
  </bookViews>
  <sheets>
    <sheet name="D.1.4.2 - ZTI" sheetId="2" r:id="rId1"/>
  </sheets>
  <definedNames>
    <definedName name="_xlnm.Print_Titles" localSheetId="0">'D.1.4.2 - ZTI'!$124:$124</definedName>
    <definedName name="_xlnm.Print_Area" localSheetId="0">'D.1.4.2 - ZTI'!$C$4:$Q$70,'D.1.4.2 - ZTI'!$C$76:$Q$108,'D.1.4.2 - ZTI'!$C$114:$Q$172</definedName>
  </definedNames>
  <calcPr calcId="145621"/>
</workbook>
</file>

<file path=xl/calcChain.xml><?xml version="1.0" encoding="utf-8"?>
<calcChain xmlns="http://schemas.openxmlformats.org/spreadsheetml/2006/main">
  <c r="M81" i="2" l="1"/>
  <c r="F79" i="2"/>
  <c r="F81" i="2"/>
  <c r="F83" i="2"/>
  <c r="M83" i="2"/>
  <c r="F84" i="2"/>
  <c r="M84" i="2"/>
  <c r="BF101" i="2"/>
  <c r="M33" i="2" s="1"/>
  <c r="BG101" i="2"/>
  <c r="BH101" i="2"/>
  <c r="BI101" i="2"/>
  <c r="BF102" i="2"/>
  <c r="H33" i="2" s="1"/>
  <c r="BG102" i="2"/>
  <c r="BH102" i="2"/>
  <c r="BI102" i="2"/>
  <c r="BF103" i="2"/>
  <c r="BG103" i="2"/>
  <c r="BH103" i="2"/>
  <c r="H35" i="2" s="1"/>
  <c r="BI103" i="2"/>
  <c r="BF104" i="2"/>
  <c r="BG104" i="2"/>
  <c r="BH104" i="2"/>
  <c r="BI104" i="2"/>
  <c r="BF105" i="2"/>
  <c r="BG105" i="2"/>
  <c r="BH105" i="2"/>
  <c r="BI105" i="2"/>
  <c r="BF106" i="2"/>
  <c r="BG106" i="2"/>
  <c r="BH106" i="2"/>
  <c r="BI106" i="2"/>
  <c r="F117" i="2"/>
  <c r="F119" i="2"/>
  <c r="M119" i="2"/>
  <c r="F121" i="2"/>
  <c r="M121" i="2"/>
  <c r="F122" i="2"/>
  <c r="M122" i="2"/>
  <c r="N128" i="2"/>
  <c r="BE128" i="2" s="1"/>
  <c r="W128" i="2"/>
  <c r="W127" i="2" s="1"/>
  <c r="W126" i="2" s="1"/>
  <c r="Y128" i="2"/>
  <c r="Y127" i="2" s="1"/>
  <c r="AA128" i="2"/>
  <c r="AA127" i="2" s="1"/>
  <c r="BF128" i="2"/>
  <c r="BG128" i="2"/>
  <c r="BH128" i="2"/>
  <c r="BI128" i="2"/>
  <c r="BK128" i="2"/>
  <c r="N129" i="2"/>
  <c r="W129" i="2"/>
  <c r="Y129" i="2"/>
  <c r="AA129" i="2"/>
  <c r="BE129" i="2"/>
  <c r="BF129" i="2"/>
  <c r="BG129" i="2"/>
  <c r="BH129" i="2"/>
  <c r="BI129" i="2"/>
  <c r="BK129" i="2"/>
  <c r="BK127" i="2" s="1"/>
  <c r="N131" i="2"/>
  <c r="W131" i="2"/>
  <c r="W130" i="2"/>
  <c r="Y131" i="2"/>
  <c r="Y130" i="2" s="1"/>
  <c r="AA131" i="2"/>
  <c r="BE131" i="2"/>
  <c r="BF131" i="2"/>
  <c r="BG131" i="2"/>
  <c r="BH131" i="2"/>
  <c r="BI131" i="2"/>
  <c r="BK131" i="2"/>
  <c r="N132" i="2"/>
  <c r="W132" i="2"/>
  <c r="Y132" i="2"/>
  <c r="AA132" i="2"/>
  <c r="BE132" i="2"/>
  <c r="BF132" i="2"/>
  <c r="BG132" i="2"/>
  <c r="BH132" i="2"/>
  <c r="BI132" i="2"/>
  <c r="BK132" i="2"/>
  <c r="BK130" i="2" s="1"/>
  <c r="N130" i="2" s="1"/>
  <c r="N91" i="2" s="1"/>
  <c r="N133" i="2"/>
  <c r="BE133" i="2" s="1"/>
  <c r="W133" i="2"/>
  <c r="Y133" i="2"/>
  <c r="AA133" i="2"/>
  <c r="AA130" i="2" s="1"/>
  <c r="BF133" i="2"/>
  <c r="BG133" i="2"/>
  <c r="BH133" i="2"/>
  <c r="BI133" i="2"/>
  <c r="H36" i="2" s="1"/>
  <c r="BK133" i="2"/>
  <c r="N136" i="2"/>
  <c r="W136" i="2"/>
  <c r="Y136" i="2"/>
  <c r="AA136" i="2"/>
  <c r="AA135" i="2" s="1"/>
  <c r="BE136" i="2"/>
  <c r="BF136" i="2"/>
  <c r="BG136" i="2"/>
  <c r="BH136" i="2"/>
  <c r="BI136" i="2"/>
  <c r="BK136" i="2"/>
  <c r="BK135" i="2" s="1"/>
  <c r="N137" i="2"/>
  <c r="W137" i="2"/>
  <c r="Y137" i="2"/>
  <c r="Y135" i="2" s="1"/>
  <c r="AA137" i="2"/>
  <c r="BE137" i="2"/>
  <c r="BF137" i="2"/>
  <c r="BG137" i="2"/>
  <c r="BH137" i="2"/>
  <c r="BI137" i="2"/>
  <c r="BK137" i="2"/>
  <c r="N138" i="2"/>
  <c r="W138" i="2"/>
  <c r="W135" i="2" s="1"/>
  <c r="Y138" i="2"/>
  <c r="AA138" i="2"/>
  <c r="BE138" i="2"/>
  <c r="BF138" i="2"/>
  <c r="BG138" i="2"/>
  <c r="BH138" i="2"/>
  <c r="BI138" i="2"/>
  <c r="BK138" i="2"/>
  <c r="N139" i="2"/>
  <c r="W139" i="2"/>
  <c r="Y139" i="2"/>
  <c r="AA139" i="2"/>
  <c r="BE139" i="2"/>
  <c r="BF139" i="2"/>
  <c r="BG139" i="2"/>
  <c r="BH139" i="2"/>
  <c r="BI139" i="2"/>
  <c r="BK139" i="2"/>
  <c r="N140" i="2"/>
  <c r="BE140" i="2" s="1"/>
  <c r="W140" i="2"/>
  <c r="Y140" i="2"/>
  <c r="AA140" i="2"/>
  <c r="BF140" i="2"/>
  <c r="BG140" i="2"/>
  <c r="BH140" i="2"/>
  <c r="BI140" i="2"/>
  <c r="BK140" i="2"/>
  <c r="N141" i="2"/>
  <c r="W141" i="2"/>
  <c r="Y141" i="2"/>
  <c r="AA141" i="2"/>
  <c r="BE141" i="2"/>
  <c r="BF141" i="2"/>
  <c r="BG141" i="2"/>
  <c r="H34" i="2" s="1"/>
  <c r="BH141" i="2"/>
  <c r="BI141" i="2"/>
  <c r="BK141" i="2"/>
  <c r="N142" i="2"/>
  <c r="W142" i="2"/>
  <c r="Y142" i="2"/>
  <c r="AA142" i="2"/>
  <c r="BE142" i="2"/>
  <c r="BF142" i="2"/>
  <c r="BG142" i="2"/>
  <c r="BH142" i="2"/>
  <c r="BI142" i="2"/>
  <c r="BK142" i="2"/>
  <c r="N143" i="2"/>
  <c r="W143" i="2"/>
  <c r="Y143" i="2"/>
  <c r="AA143" i="2"/>
  <c r="BE143" i="2"/>
  <c r="BF143" i="2"/>
  <c r="BG143" i="2"/>
  <c r="BH143" i="2"/>
  <c r="BI143" i="2"/>
  <c r="BK143" i="2"/>
  <c r="N144" i="2"/>
  <c r="BE144" i="2" s="1"/>
  <c r="W144" i="2"/>
  <c r="Y144" i="2"/>
  <c r="AA144" i="2"/>
  <c r="BF144" i="2"/>
  <c r="BG144" i="2"/>
  <c r="BH144" i="2"/>
  <c r="BI144" i="2"/>
  <c r="BK144" i="2"/>
  <c r="N145" i="2"/>
  <c r="W145" i="2"/>
  <c r="Y145" i="2"/>
  <c r="AA145" i="2"/>
  <c r="BE145" i="2"/>
  <c r="BF145" i="2"/>
  <c r="BG145" i="2"/>
  <c r="BH145" i="2"/>
  <c r="BI145" i="2"/>
  <c r="BK145" i="2"/>
  <c r="N146" i="2"/>
  <c r="W146" i="2"/>
  <c r="Y146" i="2"/>
  <c r="AA146" i="2"/>
  <c r="BE146" i="2"/>
  <c r="BF146" i="2"/>
  <c r="BG146" i="2"/>
  <c r="BH146" i="2"/>
  <c r="BI146" i="2"/>
  <c r="BK146" i="2"/>
  <c r="N148" i="2"/>
  <c r="W148" i="2"/>
  <c r="W147" i="2" s="1"/>
  <c r="Y148" i="2"/>
  <c r="AA148" i="2"/>
  <c r="BE148" i="2"/>
  <c r="BF148" i="2"/>
  <c r="BG148" i="2"/>
  <c r="BH148" i="2"/>
  <c r="BI148" i="2"/>
  <c r="BK148" i="2"/>
  <c r="N149" i="2"/>
  <c r="W149" i="2"/>
  <c r="Y149" i="2"/>
  <c r="Y147" i="2" s="1"/>
  <c r="AA149" i="2"/>
  <c r="BE149" i="2"/>
  <c r="BF149" i="2"/>
  <c r="BG149" i="2"/>
  <c r="BH149" i="2"/>
  <c r="BI149" i="2"/>
  <c r="BK149" i="2"/>
  <c r="BK147" i="2" s="1"/>
  <c r="N147" i="2" s="1"/>
  <c r="N94" i="2" s="1"/>
  <c r="N150" i="2"/>
  <c r="BE150" i="2" s="1"/>
  <c r="W150" i="2"/>
  <c r="Y150" i="2"/>
  <c r="AA150" i="2"/>
  <c r="BF150" i="2"/>
  <c r="BG150" i="2"/>
  <c r="BH150" i="2"/>
  <c r="BI150" i="2"/>
  <c r="BK150" i="2"/>
  <c r="N151" i="2"/>
  <c r="W151" i="2"/>
  <c r="Y151" i="2"/>
  <c r="AA151" i="2"/>
  <c r="AA147" i="2" s="1"/>
  <c r="BE151" i="2"/>
  <c r="BF151" i="2"/>
  <c r="BG151" i="2"/>
  <c r="BH151" i="2"/>
  <c r="BI151" i="2"/>
  <c r="BK151" i="2"/>
  <c r="N152" i="2"/>
  <c r="W152" i="2"/>
  <c r="Y152" i="2"/>
  <c r="AA152" i="2"/>
  <c r="BE152" i="2"/>
  <c r="BF152" i="2"/>
  <c r="BG152" i="2"/>
  <c r="BH152" i="2"/>
  <c r="BI152" i="2"/>
  <c r="BK152" i="2"/>
  <c r="N153" i="2"/>
  <c r="W153" i="2"/>
  <c r="Y153" i="2"/>
  <c r="AA153" i="2"/>
  <c r="BE153" i="2"/>
  <c r="BF153" i="2"/>
  <c r="BG153" i="2"/>
  <c r="BH153" i="2"/>
  <c r="BI153" i="2"/>
  <c r="BK153" i="2"/>
  <c r="N154" i="2"/>
  <c r="BE154" i="2" s="1"/>
  <c r="W154" i="2"/>
  <c r="Y154" i="2"/>
  <c r="AA154" i="2"/>
  <c r="BF154" i="2"/>
  <c r="BG154" i="2"/>
  <c r="BH154" i="2"/>
  <c r="BI154" i="2"/>
  <c r="BK154" i="2"/>
  <c r="N155" i="2"/>
  <c r="W155" i="2"/>
  <c r="Y155" i="2"/>
  <c r="AA155" i="2"/>
  <c r="BE155" i="2"/>
  <c r="BF155" i="2"/>
  <c r="BG155" i="2"/>
  <c r="BH155" i="2"/>
  <c r="BI155" i="2"/>
  <c r="BK155" i="2"/>
  <c r="N156" i="2"/>
  <c r="W156" i="2"/>
  <c r="Y156" i="2"/>
  <c r="AA156" i="2"/>
  <c r="BE156" i="2"/>
  <c r="BF156" i="2"/>
  <c r="BG156" i="2"/>
  <c r="BH156" i="2"/>
  <c r="BI156" i="2"/>
  <c r="BK156" i="2"/>
  <c r="N157" i="2"/>
  <c r="W157" i="2"/>
  <c r="Y157" i="2"/>
  <c r="AA157" i="2"/>
  <c r="BE157" i="2"/>
  <c r="BF157" i="2"/>
  <c r="BG157" i="2"/>
  <c r="BH157" i="2"/>
  <c r="BI157" i="2"/>
  <c r="BK157" i="2"/>
  <c r="N158" i="2"/>
  <c r="BE158" i="2" s="1"/>
  <c r="W158" i="2"/>
  <c r="Y158" i="2"/>
  <c r="AA158" i="2"/>
  <c r="BF158" i="2"/>
  <c r="BG158" i="2"/>
  <c r="BH158" i="2"/>
  <c r="BI158" i="2"/>
  <c r="BK158" i="2"/>
  <c r="N159" i="2"/>
  <c r="W159" i="2"/>
  <c r="Y159" i="2"/>
  <c r="AA159" i="2"/>
  <c r="BE159" i="2"/>
  <c r="BF159" i="2"/>
  <c r="BG159" i="2"/>
  <c r="BH159" i="2"/>
  <c r="BI159" i="2"/>
  <c r="BK159" i="2"/>
  <c r="N160" i="2"/>
  <c r="W160" i="2"/>
  <c r="Y160" i="2"/>
  <c r="AA160" i="2"/>
  <c r="BE160" i="2"/>
  <c r="BF160" i="2"/>
  <c r="BG160" i="2"/>
  <c r="BH160" i="2"/>
  <c r="BI160" i="2"/>
  <c r="BK160" i="2"/>
  <c r="N163" i="2"/>
  <c r="W163" i="2"/>
  <c r="Y163" i="2"/>
  <c r="Y162" i="2" s="1"/>
  <c r="Y161" i="2" s="1"/>
  <c r="AA163" i="2"/>
  <c r="AA162" i="2"/>
  <c r="AA161" i="2" s="1"/>
  <c r="BE163" i="2"/>
  <c r="BF163" i="2"/>
  <c r="BG163" i="2"/>
  <c r="BH163" i="2"/>
  <c r="BI163" i="2"/>
  <c r="BK163" i="2"/>
  <c r="N164" i="2"/>
  <c r="W164" i="2"/>
  <c r="W162" i="2" s="1"/>
  <c r="W161" i="2" s="1"/>
  <c r="Y164" i="2"/>
  <c r="AA164" i="2"/>
  <c r="BE164" i="2"/>
  <c r="BF164" i="2"/>
  <c r="BG164" i="2"/>
  <c r="BH164" i="2"/>
  <c r="BI164" i="2"/>
  <c r="BK164" i="2"/>
  <c r="BK162" i="2"/>
  <c r="BK161" i="2" s="1"/>
  <c r="N161" i="2" s="1"/>
  <c r="N95" i="2" s="1"/>
  <c r="N166" i="2"/>
  <c r="BE166" i="2" s="1"/>
  <c r="W166" i="2"/>
  <c r="W165" i="2"/>
  <c r="Y166" i="2"/>
  <c r="Y165" i="2"/>
  <c r="AA166" i="2"/>
  <c r="AA165" i="2"/>
  <c r="BF166" i="2"/>
  <c r="BG166" i="2"/>
  <c r="BH166" i="2"/>
  <c r="BI166" i="2"/>
  <c r="BK166" i="2"/>
  <c r="BK165" i="2" s="1"/>
  <c r="N165" i="2" s="1"/>
  <c r="N97" i="2" s="1"/>
  <c r="BF168" i="2"/>
  <c r="BG168" i="2"/>
  <c r="BH168" i="2"/>
  <c r="BI168" i="2"/>
  <c r="BK168" i="2"/>
  <c r="N168" i="2" s="1"/>
  <c r="BE168" i="2" s="1"/>
  <c r="N169" i="2"/>
  <c r="BE169" i="2" s="1"/>
  <c r="BF169" i="2"/>
  <c r="BG169" i="2"/>
  <c r="BH169" i="2"/>
  <c r="BI169" i="2"/>
  <c r="BK169" i="2"/>
  <c r="BF170" i="2"/>
  <c r="BG170" i="2"/>
  <c r="BH170" i="2"/>
  <c r="BI170" i="2"/>
  <c r="BK170" i="2"/>
  <c r="N170" i="2" s="1"/>
  <c r="BE170" i="2" s="1"/>
  <c r="BF171" i="2"/>
  <c r="BG171" i="2"/>
  <c r="BH171" i="2"/>
  <c r="BI171" i="2"/>
  <c r="BK171" i="2"/>
  <c r="BF172" i="2"/>
  <c r="BG172" i="2"/>
  <c r="BH172" i="2"/>
  <c r="BI172" i="2"/>
  <c r="BK172" i="2"/>
  <c r="N172" i="2"/>
  <c r="BE172" i="2" s="1"/>
  <c r="BK167" i="2"/>
  <c r="N167" i="2" s="1"/>
  <c r="N98" i="2" s="1"/>
  <c r="N171" i="2"/>
  <c r="BE171" i="2"/>
  <c r="W134" i="2" l="1"/>
  <c r="W125" i="2" s="1"/>
  <c r="Y134" i="2"/>
  <c r="AA134" i="2"/>
  <c r="AA126" i="2"/>
  <c r="AA125" i="2" s="1"/>
  <c r="BK134" i="2"/>
  <c r="N134" i="2" s="1"/>
  <c r="N92" i="2" s="1"/>
  <c r="N135" i="2"/>
  <c r="N93" i="2" s="1"/>
  <c r="BK126" i="2"/>
  <c r="N127" i="2"/>
  <c r="N90" i="2" s="1"/>
  <c r="Y126" i="2"/>
  <c r="Y125" i="2" s="1"/>
  <c r="N162" i="2"/>
  <c r="N96" i="2" s="1"/>
  <c r="N126" i="2" l="1"/>
  <c r="N89" i="2" s="1"/>
  <c r="BK125" i="2"/>
  <c r="N125" i="2" s="1"/>
  <c r="N88" i="2" s="1"/>
  <c r="N105" i="2" l="1"/>
  <c r="BE105" i="2" s="1"/>
  <c r="N104" i="2"/>
  <c r="BE104" i="2" s="1"/>
  <c r="M27" i="2"/>
  <c r="N102" i="2"/>
  <c r="BE102" i="2" s="1"/>
  <c r="N101" i="2"/>
  <c r="N103" i="2"/>
  <c r="BE103" i="2" s="1"/>
  <c r="N106" i="2"/>
  <c r="BE106" i="2" s="1"/>
  <c r="BE101" i="2" l="1"/>
  <c r="N100" i="2"/>
  <c r="M28" i="2" l="1"/>
  <c r="L108" i="2"/>
  <c r="H32" i="2"/>
  <c r="M32" i="2"/>
  <c r="M30" i="2" l="1"/>
  <c r="L38" i="2" l="1"/>
</calcChain>
</file>

<file path=xl/sharedStrings.xml><?xml version="1.0" encoding="utf-8"?>
<sst xmlns="http://schemas.openxmlformats.org/spreadsheetml/2006/main" count="711" uniqueCount="236">
  <si>
    <t>List obsahuje:</t>
  </si>
  <si>
    <t/>
  </si>
  <si>
    <t>False</t>
  </si>
  <si>
    <t>optimalizováno pro tisk sestav ve formátu A4 - na výšku</t>
  </si>
  <si>
    <t>&gt;&gt;  skryté sloupce  &lt;&lt;</t>
  </si>
  <si>
    <t>21</t>
  </si>
  <si>
    <t>15</t>
  </si>
  <si>
    <t>v ---  níže se nacházejí doplnkové a pomocné údaje k sestavám  --- v</t>
  </si>
  <si>
    <t>Stavba:</t>
  </si>
  <si>
    <t>JKSO:</t>
  </si>
  <si>
    <t>CC-CZ:</t>
  </si>
  <si>
    <t>1</t>
  </si>
  <si>
    <t>Místo:</t>
  </si>
  <si>
    <t>ZŠ Brno-Sekaninova</t>
  </si>
  <si>
    <t>Datum:</t>
  </si>
  <si>
    <t>10</t>
  </si>
  <si>
    <t>Objednatel:</t>
  </si>
  <si>
    <t>IČ:</t>
  </si>
  <si>
    <t>ZŠ Sekaninova 1, Brno</t>
  </si>
  <si>
    <t>DIČ:</t>
  </si>
  <si>
    <t>Zhotovitel:</t>
  </si>
  <si>
    <t>Projektant:</t>
  </si>
  <si>
    <t>Ing. A. Mudráková</t>
  </si>
  <si>
    <t>Zpracovatel:</t>
  </si>
  <si>
    <t>Ing. V. Potěšilová</t>
  </si>
  <si>
    <t>Poznámka: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</si>
  <si>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</si>
  <si>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</si>
  <si>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</si>
  <si>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</si>
  <si>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</si>
  <si>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</si>
  <si>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</si>
  <si>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</si>
  <si>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</si>
  <si>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</si>
  <si>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</si>
  <si>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</si>
  <si>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</si>
  <si>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</si>
  <si>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</si>
  <si>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</si>
  <si>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</si>
  <si>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Kód</t>
  </si>
  <si>
    <t>D</t>
  </si>
  <si>
    <t>0</t>
  </si>
  <si>
    <t>{af028ffa-1452-4e90-9bc3-3d73ece3b160}</t>
  </si>
  <si>
    <t>Ostatní náklady</t>
  </si>
  <si>
    <t>Celkové náklady za stavbu 1) + 2)</t>
  </si>
  <si>
    <t>Zpět na list:</t>
  </si>
  <si>
    <t>2</t>
  </si>
  <si>
    <t>KRYCÍ LIST ROZPOČTU</t>
  </si>
  <si>
    <t>Objekt:</t>
  </si>
  <si>
    <t>D.1.4.2 - ZTI</t>
  </si>
  <si>
    <t>801 3</t>
  </si>
  <si>
    <t>B. Bartoš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</si>
  <si>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</si>
  <si>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</si>
  <si>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</si>
  <si>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</si>
  <si>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</si>
  <si>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</si>
  <si>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HSV</t>
  </si>
  <si>
    <t xml:space="preserve">    6 - Úpravy povrchů, podlahy a osazování výplní</t>
  </si>
  <si>
    <t xml:space="preserve">    997 - Přesun sutě</t>
  </si>
  <si>
    <t>PSV - Práce a dodávky PSV</t>
  </si>
  <si>
    <t xml:space="preserve">    721 - Zdravotechnika - vnitřní kanalizace</t>
  </si>
  <si>
    <t xml:space="preserve">    722 - Zdravotechnika - vnitřní vodovod</t>
  </si>
  <si>
    <t>M - Práce a dodávky M</t>
  </si>
  <si>
    <t xml:space="preserve">    46-M - Zemní práce při extr.mont.pracích</t>
  </si>
  <si>
    <t>HZS - Hodinové zúčtovací sazby</t>
  </si>
  <si>
    <t>VP -   Vícepráce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</si>
  <si>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</si>
  <si>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</si>
  <si>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</si>
  <si>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</si>
  <si>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</si>
  <si>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</si>
  <si>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</si>
  <si>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</si>
  <si>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</si>
  <si>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</si>
  <si>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</si>
  <si>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</si>
  <si>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</si>
  <si>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</si>
  <si>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</si>
  <si>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</si>
  <si>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</si>
  <si>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</si>
  <si>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</si>
  <si>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</si>
  <si>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</si>
  <si>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</si>
  <si>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</si>
  <si>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</si>
  <si>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</si>
  <si>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631311135</t>
  </si>
  <si>
    <t>Mazanina tl do 240 mm z betonu prostého tř. C 20/25</t>
  </si>
  <si>
    <t>m3</t>
  </si>
  <si>
    <t>4</t>
  </si>
  <si>
    <t>-779342574</t>
  </si>
  <si>
    <t>636311111</t>
  </si>
  <si>
    <t>Kladení dlažby z betonových dlaždic 40x40cm na sucho na terče z umělé hmoty o výšce do 25 mm</t>
  </si>
  <si>
    <t>m2</t>
  </si>
  <si>
    <t>547788239</t>
  </si>
  <si>
    <t>3</t>
  </si>
  <si>
    <t>997013501</t>
  </si>
  <si>
    <t>Odvoz suti a vybouraných hmot na skládku nebo meziskládku do 1 km se složením</t>
  </si>
  <si>
    <t>t</t>
  </si>
  <si>
    <t>270995091</t>
  </si>
  <si>
    <t>997013509</t>
  </si>
  <si>
    <t>Příplatek k odvozu suti a vybouraných hmot na skládku ZKD 1 km přes 1 km</t>
  </si>
  <si>
    <t>418026943</t>
  </si>
  <si>
    <t>5</t>
  </si>
  <si>
    <t>997013801</t>
  </si>
  <si>
    <t>Poplatek za uložení stavebního betonového odpadu na skládce (skládkovné)</t>
  </si>
  <si>
    <t>-847465960</t>
  </si>
  <si>
    <t>6</t>
  </si>
  <si>
    <t>721174042</t>
  </si>
  <si>
    <t>Potrubí kanalizační z PP připojovací systém HT DN 40</t>
  </si>
  <si>
    <t>m</t>
  </si>
  <si>
    <t>16</t>
  </si>
  <si>
    <t>1986145305</t>
  </si>
  <si>
    <t>7</t>
  </si>
  <si>
    <t>721174043</t>
  </si>
  <si>
    <t>Potrubí kanalizační z PP připojovací systém HT DN 50</t>
  </si>
  <si>
    <t>-2027184720</t>
  </si>
  <si>
    <t>8</t>
  </si>
  <si>
    <t>721194104</t>
  </si>
  <si>
    <t>Vyvedení a upevnění odpadních výpustek DN 40 (25,32)</t>
  </si>
  <si>
    <t>kus</t>
  </si>
  <si>
    <t>-1309532300</t>
  </si>
  <si>
    <t>9</t>
  </si>
  <si>
    <t>721211913</t>
  </si>
  <si>
    <t>Montáž vpustí podlahových DN 110</t>
  </si>
  <si>
    <t>1153688836</t>
  </si>
  <si>
    <t>M</t>
  </si>
  <si>
    <t>551618200</t>
  </si>
  <si>
    <t>32</t>
  </si>
  <si>
    <t>-522446028</t>
  </si>
  <si>
    <t>11</t>
  </si>
  <si>
    <t>72121191PC</t>
  </si>
  <si>
    <t xml:space="preserve">Montáž zápach. uzávěr plast </t>
  </si>
  <si>
    <t>-1303430239</t>
  </si>
  <si>
    <t>12</t>
  </si>
  <si>
    <t>551618410</t>
  </si>
  <si>
    <t>-1040976683</t>
  </si>
  <si>
    <t>13</t>
  </si>
  <si>
    <t>721220802</t>
  </si>
  <si>
    <t>Demontáž uzávěrek zápachových DN 100</t>
  </si>
  <si>
    <t>1949226480</t>
  </si>
  <si>
    <t>14</t>
  </si>
  <si>
    <t>721290111</t>
  </si>
  <si>
    <t>Zkouška těsnosti potrubí kanalizace vodou do DN 125</t>
  </si>
  <si>
    <t>868523514</t>
  </si>
  <si>
    <t>721290822</t>
  </si>
  <si>
    <t>Přemístění vnitrostaveništní demontovaných hmot vnitřní kanalizace v objektech výšky do 12 m</t>
  </si>
  <si>
    <t>-509013867</t>
  </si>
  <si>
    <t>998721102</t>
  </si>
  <si>
    <t>Přesun hmot tonážní pro vnitřní kanalizace v objektech v do 12 m</t>
  </si>
  <si>
    <t>-2060837477</t>
  </si>
  <si>
    <t>17</t>
  </si>
  <si>
    <t>722130801</t>
  </si>
  <si>
    <t>Demontáž potrubí ocelové pozinkované závitové do DN 25</t>
  </si>
  <si>
    <t>-1260154331</t>
  </si>
  <si>
    <t>18</t>
  </si>
  <si>
    <t>722130901</t>
  </si>
  <si>
    <t>Potrubí pozinkované závitové zazátkování vývodu</t>
  </si>
  <si>
    <t>1288410876</t>
  </si>
  <si>
    <t>19</t>
  </si>
  <si>
    <t>722130913</t>
  </si>
  <si>
    <t>Potrubí pozinkované závitové přeřezání ocelové trubky do DN 25</t>
  </si>
  <si>
    <t>-598550233</t>
  </si>
  <si>
    <t>20</t>
  </si>
  <si>
    <t>722131933</t>
  </si>
  <si>
    <t>Potrubí pozinkované závitové propojení potrubí DN 25</t>
  </si>
  <si>
    <t>-832345059</t>
  </si>
  <si>
    <t>722174004</t>
  </si>
  <si>
    <t>Potrubí vodovodní plastové PPR svar polyfuze PN 16 D 32 x 4,4 mm - pro kondenzát</t>
  </si>
  <si>
    <t>164371249</t>
  </si>
  <si>
    <t>22</t>
  </si>
  <si>
    <t>722174022</t>
  </si>
  <si>
    <t>Potrubí vodovodní plastové PPR svar polyfuze PN 20 D 20 x 3,4 mm</t>
  </si>
  <si>
    <t>1507902015</t>
  </si>
  <si>
    <t>23</t>
  </si>
  <si>
    <t>722181222</t>
  </si>
  <si>
    <t>Ochrana vodovodního potrubí přilepenými tepelně izolačními trubicemi z PE tl do 10 mm DN do 42 mm</t>
  </si>
  <si>
    <t>-1623634036</t>
  </si>
  <si>
    <t>24</t>
  </si>
  <si>
    <t>722220861</t>
  </si>
  <si>
    <t>Demontáž armatur závitových se dvěma závity G do 3/4</t>
  </si>
  <si>
    <t>1508397687</t>
  </si>
  <si>
    <t>25</t>
  </si>
  <si>
    <t>722239101</t>
  </si>
  <si>
    <t>Montáž armatur vodovodních se dvěma závity G 1/2</t>
  </si>
  <si>
    <t>-1953753469</t>
  </si>
  <si>
    <t>26</t>
  </si>
  <si>
    <t>551142100</t>
  </si>
  <si>
    <t>kulový kohout s vypouštěním PN 42, T 185 C, chromovaný R250DS 1/2"</t>
  </si>
  <si>
    <t>-1480317652</t>
  </si>
  <si>
    <t>27</t>
  </si>
  <si>
    <t>722290226</t>
  </si>
  <si>
    <t>Zkouška těsnosti vodovodního potrubí závitového do DN 50</t>
  </si>
  <si>
    <t>280825072</t>
  </si>
  <si>
    <t>28</t>
  </si>
  <si>
    <t>722290822</t>
  </si>
  <si>
    <t>Přemístění vnitrostaveništní demontovaných hmot pro vnitřní vodovod v objektech výšky do 12 m</t>
  </si>
  <si>
    <t>-436587312</t>
  </si>
  <si>
    <t>29</t>
  </si>
  <si>
    <t>998722102</t>
  </si>
  <si>
    <t>Přesun hmot tonážní tonážní pro vnitřní vodovod v objektech v do 12 m</t>
  </si>
  <si>
    <t>1385995615</t>
  </si>
  <si>
    <t>30</t>
  </si>
  <si>
    <t>460030058</t>
  </si>
  <si>
    <t>Rozebrání dlažeb ručně z dlaždic betonových nebo keramických z malty spáry zalité</t>
  </si>
  <si>
    <t>64</t>
  </si>
  <si>
    <t>-1239603626</t>
  </si>
  <si>
    <t>31</t>
  </si>
  <si>
    <t>460680702</t>
  </si>
  <si>
    <t>Bourání podlah a mazanin betonových tloušťky do 30 cm</t>
  </si>
  <si>
    <t>1749106123</t>
  </si>
  <si>
    <t>HZS4232</t>
  </si>
  <si>
    <t xml:space="preserve">Hodinová zúčtovací sazba technik odborný -revize a nepředvídatelné náklady </t>
  </si>
  <si>
    <t>hod</t>
  </si>
  <si>
    <t>512</t>
  </si>
  <si>
    <t>1600693641</t>
  </si>
  <si>
    <t>VP - Vícepráce</t>
  </si>
  <si>
    <t>PN</t>
  </si>
  <si>
    <t>1) Krycí list rozpočtu</t>
  </si>
  <si>
    <t>2) Rekapitulace rozpočtu</t>
  </si>
  <si>
    <t>3) Rozpočet</t>
  </si>
  <si>
    <t>Rekapitulace stavby</t>
  </si>
  <si>
    <t>uzávěrka zápachová sklepní  DN100 s trojnás zpetn arm proti vzd vodě</t>
  </si>
  <si>
    <t xml:space="preserve">vtok se zápachovou uzávěrkou  DN 30 </t>
  </si>
  <si>
    <t>ZŠ Brno-Sekaninova, Rekonstrukce kotelny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</si>
</sst>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26" x14ac:knownFonts="1">
    <font>
      <sz val="8"/>
      <name val="Trebuchet MS"/>
      <family val="2"/>
    </font>
    <font>
      <sz val="8"/>
      <name val="Trebuchet MS"/>
      <family val="2"/>
    </font>
    <font>
      <sz val="9"/>
      <name val="Trebuchet MS"/>
      <family val="2"/>
    </font>
    <font>
      <b/>
      <sz val="12"/>
      <name val="Trebuchet MS"/>
      <family val="2"/>
    </font>
    <font>
      <b/>
      <sz val="16"/>
      <name val="Trebuchet MS"/>
      <family val="2"/>
    </font>
    <font>
      <sz val="10"/>
      <name val="Trebuchet MS"/>
      <family val="2"/>
    </font>
    <font>
      <b/>
      <sz val="10"/>
      <name val="Trebuchet MS"/>
      <family val="2"/>
    </font>
    <font>
      <b/>
      <sz val="8"/>
      <name val="Trebuchet MS"/>
      <family val="2"/>
    </font>
    <font>
      <sz val="10"/>
      <name val="Trebuchet MS"/>
      <family val="2"/>
      <charset val="238"/>
    </font>
    <font>
      <u/>
      <sz val="11"/>
      <color theme="10"/>
      <name val="Calibri"/>
      <family val="2"/>
    </font>
    <font>
      <sz val="8"/>
      <color rgb="FF969696"/>
      <name val="Trebuchet MS"/>
      <family val="2"/>
    </font>
    <font>
      <sz val="12"/>
      <color rgb="FF003366"/>
      <name val="Trebuchet MS"/>
      <family val="2"/>
    </font>
    <font>
      <sz val="10"/>
      <color rgb="FF003366"/>
      <name val="Trebuchet MS"/>
      <family val="2"/>
    </font>
    <font>
      <sz val="8"/>
      <color rgb="FF003366"/>
      <name val="Trebuchet MS"/>
      <family val="2"/>
    </font>
    <font>
      <sz val="8"/>
      <color rgb="FF3366FF"/>
      <name val="Trebuchet MS"/>
      <family val="2"/>
    </font>
    <font>
      <sz val="9"/>
      <color rgb="FF969696"/>
      <name val="Trebuchet MS"/>
      <family val="2"/>
    </font>
    <font>
      <sz val="10"/>
      <color rgb="FF464646"/>
      <name val="Trebuchet MS"/>
      <family val="2"/>
    </font>
    <font>
      <b/>
      <sz val="10"/>
      <color rgb="FF464646"/>
      <name val="Trebuchet MS"/>
      <family val="2"/>
    </font>
    <font>
      <sz val="10"/>
      <color rgb="FF969696"/>
      <name val="Trebuchet MS"/>
      <family val="2"/>
    </font>
    <font>
      <b/>
      <sz val="12"/>
      <color rgb="FF960000"/>
      <name val="Trebuchet MS"/>
      <family val="2"/>
    </font>
    <font>
      <b/>
      <sz val="12"/>
      <color rgb="FF800000"/>
      <name val="Trebuchet MS"/>
      <family val="2"/>
    </font>
    <font>
      <sz val="8"/>
      <color rgb="FF960000"/>
      <name val="Trebuchet MS"/>
      <family val="2"/>
    </font>
    <font>
      <i/>
      <sz val="8"/>
      <color rgb="FF0000FF"/>
      <name val="Trebuchet MS"/>
      <family val="2"/>
    </font>
    <font>
      <sz val="9"/>
      <color rgb="FF000000"/>
      <name val="Trebuchet MS"/>
      <family val="2"/>
    </font>
    <font>
      <sz val="10"/>
      <color rgb="FF960000"/>
      <name val="Trebuchet MS"/>
      <family val="2"/>
      <charset val="238"/>
    </font>
    <font>
      <u/>
      <sz val="10"/>
      <color theme="10"/>
      <name val="Trebuchet MS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FAE682"/>
      </patternFill>
    </fill>
    <fill>
      <patternFill patternType="solid">
        <fgColor rgb="FFD2D2D2"/>
      </patternFill>
    </fill>
    <fill>
      <patternFill patternType="solid">
        <fgColor rgb="FFC0C0C0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dotted">
        <color rgb="FF000000"/>
      </left>
      <right/>
      <top style="dotted">
        <color rgb="FF000000"/>
      </top>
      <bottom style="dotted">
        <color rgb="FF000000"/>
      </bottom>
      <diagonal/>
    </border>
    <border>
      <left/>
      <right/>
      <top style="dotted">
        <color rgb="FF000000"/>
      </top>
      <bottom style="dotted">
        <color rgb="FF000000"/>
      </bottom>
      <diagonal/>
    </border>
    <border>
      <left style="dotted">
        <color rgb="FF969696"/>
      </left>
      <right/>
      <top style="dotted">
        <color rgb="FF969696"/>
      </top>
      <bottom/>
      <diagonal/>
    </border>
    <border>
      <left/>
      <right/>
      <top style="dotted">
        <color rgb="FF969696"/>
      </top>
      <bottom/>
      <diagonal/>
    </border>
    <border>
      <left/>
      <right style="dotted">
        <color rgb="FF969696"/>
      </right>
      <top style="dotted">
        <color rgb="FF969696"/>
      </top>
      <bottom/>
      <diagonal/>
    </border>
    <border>
      <left style="dotted">
        <color rgb="FF969696"/>
      </left>
      <right/>
      <top/>
      <bottom/>
      <diagonal/>
    </border>
    <border>
      <left/>
      <right style="dotted">
        <color rgb="FF969696"/>
      </right>
      <top/>
      <bottom/>
      <diagonal/>
    </border>
    <border>
      <left style="dotted">
        <color rgb="FF969696"/>
      </left>
      <right/>
      <top/>
      <bottom style="dotted">
        <color rgb="FF969696"/>
      </bottom>
      <diagonal/>
    </border>
    <border>
      <left/>
      <right/>
      <top/>
      <bottom style="dotted">
        <color rgb="FF969696"/>
      </bottom>
      <diagonal/>
    </border>
    <border>
      <left/>
      <right style="dotted">
        <color rgb="FF969696"/>
      </right>
      <top/>
      <bottom style="dotted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dotted">
        <color rgb="FF969696"/>
      </left>
      <right/>
      <top style="dotted">
        <color rgb="FF969696"/>
      </top>
      <bottom style="dotted">
        <color rgb="FF969696"/>
      </bottom>
      <diagonal/>
    </border>
    <border>
      <left/>
      <right/>
      <top style="dotted">
        <color rgb="FF969696"/>
      </top>
      <bottom style="dotted">
        <color rgb="FF969696"/>
      </bottom>
      <diagonal/>
    </border>
    <border>
      <left/>
      <right style="dotted">
        <color rgb="FF969696"/>
      </right>
      <top style="dotted">
        <color rgb="FF969696"/>
      </top>
      <bottom style="dotted">
        <color rgb="FF969696"/>
      </bottom>
      <diagonal/>
    </border>
    <border>
      <left style="dotted">
        <color rgb="FF969696"/>
      </left>
      <right style="dotted">
        <color rgb="FF969696"/>
      </right>
      <top style="dotted">
        <color rgb="FF969696"/>
      </top>
      <bottom style="dotted">
        <color rgb="FF969696"/>
      </bottom>
      <diagonal/>
    </border>
    <border>
      <left/>
      <right style="dotted">
        <color rgb="FF000000"/>
      </right>
      <top style="dotted">
        <color rgb="FF000000"/>
      </top>
      <bottom style="dotted">
        <color rgb="FF000000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179">
    <xf numFmtId="0" fontId="1" fillId="0" borderId="0" xfId="0" applyFont="1"/>
    <xf numFmtId="0" fontId="1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13" fillId="0" borderId="0" xfId="0" applyFont="1" applyAlignment="1"/>
    <xf numFmtId="0" fontId="1" fillId="3" borderId="0" xfId="0" applyFont="1" applyFill="1"/>
    <xf numFmtId="0" fontId="1" fillId="0" borderId="0" xfId="0" applyFont="1" applyAlignment="1">
      <alignment horizontal="left" vertical="center"/>
    </xf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0" xfId="0" applyFont="1" applyBorder="1"/>
    <xf numFmtId="0" fontId="1" fillId="0" borderId="5" xfId="0" applyFont="1" applyBorder="1"/>
    <xf numFmtId="0" fontId="14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5" fillId="0" borderId="0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164" fontId="10" fillId="0" borderId="0" xfId="0" applyNumberFormat="1" applyFont="1" applyBorder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17" fillId="0" borderId="8" xfId="0" applyFont="1" applyBorder="1" applyAlignment="1">
      <alignment horizontal="left" vertical="center"/>
    </xf>
    <xf numFmtId="0" fontId="1" fillId="0" borderId="9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1" fillId="0" borderId="11" xfId="0" applyFont="1" applyBorder="1"/>
    <xf numFmtId="0" fontId="1" fillId="0" borderId="12" xfId="0" applyFont="1" applyBorder="1"/>
    <xf numFmtId="0" fontId="18" fillId="0" borderId="13" xfId="0" applyFont="1" applyBorder="1" applyAlignment="1">
      <alignment horizontal="left" vertical="center"/>
    </xf>
    <xf numFmtId="0" fontId="1" fillId="0" borderId="14" xfId="0" applyFont="1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" fillId="0" borderId="15" xfId="0" applyFont="1" applyBorder="1" applyAlignment="1">
      <alignment vertical="center"/>
    </xf>
    <xf numFmtId="0" fontId="1" fillId="0" borderId="16" xfId="0" applyFont="1" applyBorder="1" applyAlignment="1">
      <alignment vertical="center"/>
    </xf>
    <xf numFmtId="0" fontId="1" fillId="0" borderId="17" xfId="0" applyFont="1" applyBorder="1" applyAlignment="1">
      <alignment vertical="center"/>
    </xf>
    <xf numFmtId="0" fontId="1" fillId="0" borderId="18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1" fillId="0" borderId="11" xfId="0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0" fontId="1" fillId="4" borderId="7" xfId="0" applyFont="1" applyFill="1" applyBorder="1" applyAlignment="1">
      <alignment vertical="center"/>
    </xf>
    <xf numFmtId="0" fontId="15" fillId="0" borderId="19" xfId="0" applyFont="1" applyBorder="1" applyAlignment="1">
      <alignment horizontal="center" vertical="center" wrapText="1"/>
    </xf>
    <xf numFmtId="0" fontId="15" fillId="0" borderId="20" xfId="0" applyFont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 wrapText="1"/>
    </xf>
    <xf numFmtId="0" fontId="1" fillId="0" borderId="8" xfId="0" applyFont="1" applyBorder="1" applyAlignment="1">
      <alignment vertical="center"/>
    </xf>
    <xf numFmtId="0" fontId="19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4" fontId="1" fillId="0" borderId="0" xfId="0" applyNumberFormat="1" applyFont="1" applyAlignment="1">
      <alignment vertical="center"/>
    </xf>
    <xf numFmtId="0" fontId="19" fillId="4" borderId="0" xfId="0" applyFont="1" applyFill="1" applyBorder="1" applyAlignment="1">
      <alignment horizontal="left" vertical="center"/>
    </xf>
    <xf numFmtId="0" fontId="1" fillId="4" borderId="0" xfId="0" applyFont="1" applyFill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right" vertical="center"/>
    </xf>
    <xf numFmtId="0" fontId="3" fillId="4" borderId="6" xfId="0" applyFont="1" applyFill="1" applyBorder="1" applyAlignment="1">
      <alignment horizontal="left"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20" fillId="0" borderId="0" xfId="0" applyFont="1" applyBorder="1" applyAlignment="1">
      <alignment horizontal="left" vertical="center"/>
    </xf>
    <xf numFmtId="0" fontId="11" fillId="0" borderId="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5" xfId="0" applyFont="1" applyBorder="1" applyAlignment="1">
      <alignment vertical="center"/>
    </xf>
    <xf numFmtId="0" fontId="12" fillId="0" borderId="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5" xfId="0" applyFont="1" applyBorder="1" applyAlignment="1">
      <alignment vertical="center"/>
    </xf>
    <xf numFmtId="0" fontId="1" fillId="0" borderId="22" xfId="0" applyFont="1" applyBorder="1" applyAlignment="1">
      <alignment vertical="center"/>
    </xf>
    <xf numFmtId="0" fontId="15" fillId="0" borderId="22" xfId="0" applyFont="1" applyBorder="1" applyAlignment="1">
      <alignment horizontal="center" vertical="center"/>
    </xf>
    <xf numFmtId="0" fontId="1" fillId="0" borderId="4" xfId="0" applyFont="1" applyBorder="1" applyAlignment="1" applyProtection="1">
      <alignment vertical="center"/>
      <protection locked="0"/>
    </xf>
    <xf numFmtId="0" fontId="1" fillId="0" borderId="0" xfId="0" applyFont="1" applyBorder="1" applyAlignment="1" applyProtection="1">
      <alignment vertical="center"/>
      <protection locked="0"/>
    </xf>
    <xf numFmtId="0" fontId="1" fillId="0" borderId="5" xfId="0" applyFont="1" applyBorder="1" applyAlignment="1" applyProtection="1">
      <alignment vertical="center"/>
      <protection locked="0"/>
    </xf>
    <xf numFmtId="0" fontId="1" fillId="0" borderId="11" xfId="0" applyFont="1" applyBorder="1" applyAlignment="1" applyProtection="1">
      <alignment vertical="center"/>
      <protection locked="0"/>
    </xf>
    <xf numFmtId="0" fontId="18" fillId="0" borderId="12" xfId="0" applyFont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4" fontId="1" fillId="0" borderId="0" xfId="0" applyNumberFormat="1" applyFont="1" applyAlignment="1" applyProtection="1">
      <alignment vertical="center"/>
      <protection locked="0"/>
    </xf>
    <xf numFmtId="0" fontId="12" fillId="0" borderId="0" xfId="0" applyFont="1" applyBorder="1" applyAlignment="1" applyProtection="1">
      <alignment horizontal="left" vertical="center"/>
      <protection locked="0"/>
    </xf>
    <xf numFmtId="0" fontId="1" fillId="0" borderId="13" xfId="0" applyFont="1" applyBorder="1" applyAlignment="1" applyProtection="1">
      <alignment vertical="center"/>
      <protection locked="0"/>
    </xf>
    <xf numFmtId="0" fontId="18" fillId="0" borderId="15" xfId="0" applyFont="1" applyBorder="1" applyAlignment="1" applyProtection="1">
      <alignment horizontal="center" vertical="center"/>
      <protection locked="0"/>
    </xf>
    <xf numFmtId="0" fontId="1" fillId="0" borderId="4" xfId="0" applyFont="1" applyBorder="1" applyAlignment="1">
      <alignment horizontal="center" vertical="center" wrapText="1"/>
    </xf>
    <xf numFmtId="0" fontId="2" fillId="4" borderId="19" xfId="0" applyFont="1" applyFill="1" applyBorder="1" applyAlignment="1">
      <alignment horizontal="center" vertical="center" wrapText="1"/>
    </xf>
    <xf numFmtId="0" fontId="2" fillId="4" borderId="20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166" fontId="21" fillId="0" borderId="9" xfId="0" applyNumberFormat="1" applyFont="1" applyBorder="1" applyAlignment="1"/>
    <xf numFmtId="166" fontId="21" fillId="0" borderId="10" xfId="0" applyNumberFormat="1" applyFont="1" applyBorder="1" applyAlignment="1"/>
    <xf numFmtId="4" fontId="7" fillId="0" borderId="0" xfId="0" applyNumberFormat="1" applyFont="1" applyAlignment="1">
      <alignment vertical="center"/>
    </xf>
    <xf numFmtId="0" fontId="13" fillId="0" borderId="4" xfId="0" applyFont="1" applyBorder="1" applyAlignment="1"/>
    <xf numFmtId="0" fontId="13" fillId="0" borderId="0" xfId="0" applyFont="1" applyBorder="1" applyAlignment="1"/>
    <xf numFmtId="0" fontId="11" fillId="0" borderId="0" xfId="0" applyFont="1" applyBorder="1" applyAlignment="1">
      <alignment horizontal="left"/>
    </xf>
    <xf numFmtId="0" fontId="13" fillId="0" borderId="5" xfId="0" applyFont="1" applyBorder="1" applyAlignment="1"/>
    <xf numFmtId="0" fontId="13" fillId="0" borderId="11" xfId="0" applyFont="1" applyBorder="1" applyAlignment="1"/>
    <xf numFmtId="166" fontId="13" fillId="0" borderId="0" xfId="0" applyNumberFormat="1" applyFont="1" applyBorder="1" applyAlignment="1"/>
    <xf numFmtId="166" fontId="13" fillId="0" borderId="12" xfId="0" applyNumberFormat="1" applyFont="1" applyBorder="1" applyAlignment="1"/>
    <xf numFmtId="0" fontId="13" fillId="0" borderId="0" xfId="0" applyFont="1" applyAlignment="1">
      <alignment horizontal="left"/>
    </xf>
    <xf numFmtId="0" fontId="13" fillId="0" borderId="0" xfId="0" applyFont="1" applyAlignment="1">
      <alignment horizontal="center"/>
    </xf>
    <xf numFmtId="4" fontId="13" fillId="0" borderId="0" xfId="0" applyNumberFormat="1" applyFont="1" applyAlignment="1">
      <alignment vertical="center"/>
    </xf>
    <xf numFmtId="0" fontId="12" fillId="0" borderId="0" xfId="0" applyFont="1" applyBorder="1" applyAlignment="1">
      <alignment horizontal="left"/>
    </xf>
    <xf numFmtId="0" fontId="1" fillId="0" borderId="22" xfId="0" applyFont="1" applyBorder="1" applyAlignment="1" applyProtection="1">
      <alignment horizontal="center" vertical="center"/>
      <protection locked="0"/>
    </xf>
    <xf numFmtId="49" fontId="1" fillId="0" borderId="22" xfId="0" applyNumberFormat="1" applyFont="1" applyBorder="1" applyAlignment="1" applyProtection="1">
      <alignment horizontal="left" vertical="center" wrapText="1"/>
      <protection locked="0"/>
    </xf>
    <xf numFmtId="0" fontId="1" fillId="0" borderId="22" xfId="0" applyFont="1" applyBorder="1" applyAlignment="1" applyProtection="1">
      <alignment horizontal="center" vertical="center" wrapText="1"/>
      <protection locked="0"/>
    </xf>
    <xf numFmtId="167" fontId="1" fillId="0" borderId="22" xfId="0" applyNumberFormat="1" applyFont="1" applyBorder="1" applyAlignment="1" applyProtection="1">
      <alignment vertical="center"/>
      <protection locked="0"/>
    </xf>
    <xf numFmtId="0" fontId="10" fillId="2" borderId="22" xfId="0" applyFont="1" applyFill="1" applyBorder="1" applyAlignment="1" applyProtection="1">
      <alignment horizontal="left" vertical="center"/>
      <protection locked="0"/>
    </xf>
    <xf numFmtId="166" fontId="10" fillId="0" borderId="0" xfId="0" applyNumberFormat="1" applyFont="1" applyBorder="1" applyAlignment="1">
      <alignment vertical="center"/>
    </xf>
    <xf numFmtId="166" fontId="10" fillId="0" borderId="12" xfId="0" applyNumberFormat="1" applyFont="1" applyBorder="1" applyAlignment="1">
      <alignment vertical="center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0" fontId="1" fillId="2" borderId="22" xfId="0" applyFont="1" applyFill="1" applyBorder="1" applyAlignment="1" applyProtection="1">
      <alignment horizontal="center" vertical="center"/>
      <protection locked="0"/>
    </xf>
    <xf numFmtId="49" fontId="1" fillId="2" borderId="22" xfId="0" applyNumberFormat="1" applyFont="1" applyFill="1" applyBorder="1" applyAlignment="1" applyProtection="1">
      <alignment horizontal="left" vertical="center" wrapText="1"/>
      <protection locked="0"/>
    </xf>
    <xf numFmtId="0" fontId="1" fillId="2" borderId="22" xfId="0" applyFont="1" applyFill="1" applyBorder="1" applyAlignment="1" applyProtection="1">
      <alignment horizontal="center" vertical="center" wrapText="1"/>
      <protection locked="0"/>
    </xf>
    <xf numFmtId="167" fontId="1" fillId="2" borderId="22" xfId="0" applyNumberFormat="1" applyFont="1" applyFill="1" applyBorder="1" applyAlignment="1" applyProtection="1">
      <alignment vertical="center"/>
      <protection locked="0"/>
    </xf>
    <xf numFmtId="0" fontId="10" fillId="2" borderId="22" xfId="0" applyFont="1" applyFill="1" applyBorder="1" applyAlignment="1" applyProtection="1">
      <alignment horizontal="center" vertical="center"/>
      <protection locked="0"/>
    </xf>
    <xf numFmtId="0" fontId="8" fillId="3" borderId="0" xfId="0" applyFont="1" applyFill="1" applyAlignment="1" applyProtection="1">
      <alignment vertical="center"/>
    </xf>
    <xf numFmtId="0" fontId="24" fillId="3" borderId="0" xfId="0" applyFont="1" applyFill="1" applyAlignment="1" applyProtection="1">
      <alignment horizontal="left" vertical="center"/>
    </xf>
    <xf numFmtId="0" fontId="25" fillId="3" borderId="0" xfId="1" applyFont="1" applyFill="1" applyAlignment="1" applyProtection="1">
      <alignment vertical="center"/>
    </xf>
    <xf numFmtId="0" fontId="1" fillId="3" borderId="0" xfId="0" applyFont="1" applyFill="1" applyProtection="1"/>
    <xf numFmtId="0" fontId="14" fillId="5" borderId="0" xfId="0" applyFont="1" applyFill="1" applyAlignment="1">
      <alignment horizontal="center" vertical="center"/>
    </xf>
    <xf numFmtId="0" fontId="1" fillId="0" borderId="0" xfId="0" applyFont="1"/>
    <xf numFmtId="4" fontId="11" fillId="0" borderId="9" xfId="0" applyNumberFormat="1" applyFont="1" applyBorder="1" applyAlignment="1"/>
    <xf numFmtId="4" fontId="11" fillId="0" borderId="9" xfId="0" applyNumberFormat="1" applyFont="1" applyBorder="1" applyAlignment="1">
      <alignment vertical="center"/>
    </xf>
    <xf numFmtId="4" fontId="12" fillId="0" borderId="14" xfId="0" applyNumberFormat="1" applyFont="1" applyBorder="1" applyAlignment="1"/>
    <xf numFmtId="4" fontId="12" fillId="0" borderId="14" xfId="0" applyNumberFormat="1" applyFont="1" applyBorder="1" applyAlignment="1">
      <alignment vertical="center"/>
    </xf>
    <xf numFmtId="4" fontId="12" fillId="0" borderId="20" xfId="0" applyNumberFormat="1" applyFont="1" applyBorder="1" applyAlignment="1"/>
    <xf numFmtId="4" fontId="12" fillId="0" borderId="20" xfId="0" applyNumberFormat="1" applyFont="1" applyBorder="1" applyAlignment="1">
      <alignment vertical="center"/>
    </xf>
    <xf numFmtId="0" fontId="1" fillId="0" borderId="22" xfId="0" applyFont="1" applyBorder="1" applyAlignment="1" applyProtection="1">
      <alignment horizontal="left" vertical="center" wrapText="1"/>
      <protection locked="0"/>
    </xf>
    <xf numFmtId="0" fontId="1" fillId="0" borderId="22" xfId="0" applyFont="1" applyBorder="1" applyAlignment="1" applyProtection="1">
      <alignment vertical="center"/>
      <protection locked="0"/>
    </xf>
    <xf numFmtId="4" fontId="1" fillId="2" borderId="22" xfId="0" applyNumberFormat="1" applyFont="1" applyFill="1" applyBorder="1" applyAlignment="1" applyProtection="1">
      <alignment vertical="center"/>
      <protection locked="0"/>
    </xf>
    <xf numFmtId="4" fontId="1" fillId="0" borderId="22" xfId="0" applyNumberFormat="1" applyFont="1" applyBorder="1" applyAlignment="1" applyProtection="1">
      <alignment vertical="center"/>
      <protection locked="0"/>
    </xf>
    <xf numFmtId="0" fontId="1" fillId="2" borderId="22" xfId="0" applyFont="1" applyFill="1" applyBorder="1" applyAlignment="1" applyProtection="1">
      <alignment horizontal="left" vertical="center" wrapText="1"/>
      <protection locked="0"/>
    </xf>
    <xf numFmtId="0" fontId="1" fillId="2" borderId="22" xfId="0" applyFont="1" applyFill="1" applyBorder="1" applyAlignment="1" applyProtection="1">
      <alignment vertical="center"/>
      <protection locked="0"/>
    </xf>
    <xf numFmtId="0" fontId="1" fillId="0" borderId="22" xfId="0" applyFont="1" applyBorder="1" applyAlignment="1">
      <alignment vertical="center"/>
    </xf>
    <xf numFmtId="4" fontId="1" fillId="0" borderId="22" xfId="0" applyNumberFormat="1" applyFont="1" applyBorder="1" applyAlignment="1">
      <alignment vertical="center"/>
    </xf>
    <xf numFmtId="0" fontId="25" fillId="3" borderId="0" xfId="1" applyFont="1" applyFill="1" applyAlignment="1" applyProtection="1">
      <alignment horizontal="center" vertical="center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vertical="center"/>
      <protection locked="0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4" fontId="11" fillId="0" borderId="20" xfId="0" applyNumberFormat="1" applyFont="1" applyBorder="1" applyAlignment="1"/>
    <xf numFmtId="4" fontId="11" fillId="0" borderId="20" xfId="0" applyNumberFormat="1" applyFont="1" applyBorder="1" applyAlignment="1">
      <alignment vertical="center"/>
    </xf>
    <xf numFmtId="0" fontId="0" fillId="0" borderId="22" xfId="0" applyFont="1" applyBorder="1" applyAlignment="1" applyProtection="1">
      <alignment horizontal="left" vertical="center" wrapText="1"/>
      <protection locked="0"/>
    </xf>
    <xf numFmtId="0" fontId="2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2" fillId="4" borderId="20" xfId="0" applyFont="1" applyFill="1" applyBorder="1" applyAlignment="1">
      <alignment horizontal="center" vertical="center" wrapText="1"/>
    </xf>
    <xf numFmtId="0" fontId="1" fillId="4" borderId="20" xfId="0" applyFont="1" applyFill="1" applyBorder="1" applyAlignment="1">
      <alignment horizontal="center" vertical="center" wrapText="1"/>
    </xf>
    <xf numFmtId="0" fontId="23" fillId="4" borderId="20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4" fontId="19" fillId="0" borderId="9" xfId="0" applyNumberFormat="1" applyFont="1" applyBorder="1" applyAlignment="1"/>
    <xf numFmtId="4" fontId="3" fillId="0" borderId="9" xfId="0" applyNumberFormat="1" applyFont="1" applyBorder="1" applyAlignment="1">
      <alignment vertical="center"/>
    </xf>
    <xf numFmtId="4" fontId="11" fillId="0" borderId="0" xfId="0" applyNumberFormat="1" applyFont="1" applyBorder="1" applyAlignment="1"/>
    <xf numFmtId="4" fontId="11" fillId="0" borderId="0" xfId="0" applyNumberFormat="1" applyFont="1" applyBorder="1" applyAlignment="1">
      <alignment vertical="center"/>
    </xf>
    <xf numFmtId="0" fontId="12" fillId="2" borderId="0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vertical="center"/>
      <protection locked="0"/>
    </xf>
    <xf numFmtId="4" fontId="12" fillId="2" borderId="0" xfId="0" applyNumberFormat="1" applyFont="1" applyFill="1" applyBorder="1" applyAlignment="1" applyProtection="1">
      <alignment vertical="center"/>
      <protection locked="0"/>
    </xf>
    <xf numFmtId="4" fontId="19" fillId="4" borderId="0" xfId="0" applyNumberFormat="1" applyFont="1" applyFill="1" applyBorder="1" applyAlignment="1">
      <alignment vertical="center"/>
    </xf>
    <xf numFmtId="0" fontId="1" fillId="4" borderId="0" xfId="0" applyFont="1" applyFill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165" fontId="2" fillId="0" borderId="0" xfId="0" applyNumberFormat="1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4" fontId="12" fillId="0" borderId="0" xfId="0" applyNumberFormat="1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2" fillId="4" borderId="0" xfId="0" applyFont="1" applyFill="1" applyBorder="1" applyAlignment="1">
      <alignment horizontal="center" vertical="center"/>
    </xf>
    <xf numFmtId="4" fontId="19" fillId="0" borderId="0" xfId="0" applyNumberFormat="1" applyFont="1" applyBorder="1" applyAlignment="1">
      <alignment vertical="center"/>
    </xf>
    <xf numFmtId="4" fontId="10" fillId="0" borderId="0" xfId="0" applyNumberFormat="1" applyFont="1" applyBorder="1" applyAlignment="1">
      <alignment vertical="center"/>
    </xf>
    <xf numFmtId="4" fontId="3" fillId="4" borderId="7" xfId="0" applyNumberFormat="1" applyFont="1" applyFill="1" applyBorder="1" applyAlignment="1">
      <alignment vertical="center"/>
    </xf>
    <xf numFmtId="0" fontId="1" fillId="4" borderId="7" xfId="0" applyFont="1" applyFill="1" applyBorder="1" applyAlignment="1">
      <alignment vertical="center"/>
    </xf>
    <xf numFmtId="0" fontId="1" fillId="4" borderId="23" xfId="0" applyFont="1" applyFill="1" applyBorder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4" fontId="5" fillId="0" borderId="0" xfId="0" applyNumberFormat="1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0" fontId="14" fillId="0" borderId="0" xfId="0" applyFont="1" applyBorder="1" applyAlignment="1">
      <alignment horizontal="center" vertical="center"/>
    </xf>
    <xf numFmtId="0" fontId="1" fillId="0" borderId="0" xfId="0" applyFont="1" applyBorder="1"/>
    <xf numFmtId="0" fontId="3" fillId="0" borderId="0" xfId="0" applyFont="1" applyBorder="1" applyAlignment="1">
      <alignment horizontal="left" vertical="top" wrapText="1"/>
    </xf>
    <xf numFmtId="165" fontId="2" fillId="2" borderId="0" xfId="0" applyNumberFormat="1" applyFont="1" applyFill="1" applyBorder="1" applyAlignment="1" applyProtection="1">
      <alignment horizontal="left" vertical="center"/>
      <protection locked="0"/>
    </xf>
    <xf numFmtId="0" fontId="2" fillId="2" borderId="0" xfId="0" applyFont="1" applyFill="1" applyBorder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8E9A9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295275</xdr:colOff>
      <xdr:row>1</xdr:row>
      <xdr:rowOff>0</xdr:rowOff>
    </xdr:to>
    <xdr:pic>
      <xdr:nvPicPr>
        <xdr:cNvPr id="2049" name="Obrázek 1" descr="C:\KROSplusData\System\Temp\rad8E9A9.tmp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9527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BN173"/>
  <sheetViews>
    <sheetView showGridLines="0" tabSelected="1" workbookViewId="0">
      <pane ySplit="1" topLeftCell="A2" activePane="bottomLeft" state="frozen"/>
      <selection pane="bottomLeft" activeCell="F6" sqref="F6:P6"/>
    </sheetView>
  </sheetViews>
  <sheetFormatPr defaultRowHeight="13.5" x14ac:dyDescent="0.3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7" width="9.5" customWidth="1"/>
    <col min="8" max="8" width="10.6640625" customWidth="1"/>
    <col min="9" max="9" width="6" customWidth="1"/>
    <col min="10" max="10" width="4.5" customWidth="1"/>
    <col min="11" max="11" width="9.83203125" customWidth="1"/>
    <col min="12" max="12" width="10.33203125" customWidth="1"/>
    <col min="13" max="14" width="5.1640625" customWidth="1"/>
    <col min="15" max="15" width="1.6640625" customWidth="1"/>
    <col min="16" max="16" width="10.6640625" customWidth="1"/>
    <col min="17" max="17" width="3.5" customWidth="1"/>
    <col min="18" max="18" width="1.5" customWidth="1"/>
    <col min="19" max="19" width="7" customWidth="1"/>
    <col min="20" max="20" width="25.5" hidden="1" customWidth="1"/>
    <col min="21" max="21" width="14" hidden="1" customWidth="1"/>
    <col min="22" max="22" width="10.5" hidden="1" customWidth="1"/>
    <col min="23" max="23" width="14" hidden="1" customWidth="1"/>
    <col min="24" max="24" width="10.5" hidden="1" customWidth="1"/>
    <col min="25" max="25" width="12.83203125" hidden="1" customWidth="1"/>
    <col min="26" max="26" width="9.5" hidden="1" customWidth="1"/>
    <col min="27" max="27" width="12.83203125" hidden="1" customWidth="1"/>
    <col min="28" max="28" width="14" hidden="1" customWidth="1"/>
    <col min="29" max="29" width="9.5" customWidth="1"/>
    <col min="30" max="30" width="12.83203125" customWidth="1"/>
    <col min="31" max="31" width="14" customWidth="1"/>
    <col min="44" max="64" width="9.1640625" hidden="1" customWidth="1"/>
  </cols>
  <sheetData>
    <row r="1" spans="1:66" ht="21.75" customHeight="1" x14ac:dyDescent="0.3">
      <c r="A1" s="117"/>
      <c r="B1" s="114"/>
      <c r="C1" s="114"/>
      <c r="D1" s="115" t="s">
        <v>0</v>
      </c>
      <c r="E1" s="114"/>
      <c r="F1" s="116" t="s">
        <v>229</v>
      </c>
      <c r="G1" s="116"/>
      <c r="H1" s="134" t="s">
        <v>230</v>
      </c>
      <c r="I1" s="134"/>
      <c r="J1" s="134"/>
      <c r="K1" s="134"/>
      <c r="L1" s="116" t="s">
        <v>231</v>
      </c>
      <c r="M1" s="114"/>
      <c r="N1" s="114"/>
      <c r="O1" s="115" t="s">
        <v>49</v>
      </c>
      <c r="P1" s="114"/>
      <c r="Q1" s="114"/>
      <c r="R1" s="114"/>
      <c r="S1" s="116" t="s">
        <v>232</v>
      </c>
      <c r="T1" s="116"/>
      <c r="U1" s="117"/>
      <c r="V1" s="117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</row>
    <row r="2" spans="1:66" ht="36.950000000000003" customHeight="1" x14ac:dyDescent="0.3">
      <c r="C2" s="174" t="s">
        <v>3</v>
      </c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  <c r="Q2" s="119"/>
      <c r="S2" s="118" t="s">
        <v>4</v>
      </c>
      <c r="T2" s="119"/>
      <c r="U2" s="119"/>
      <c r="V2" s="119"/>
      <c r="W2" s="119"/>
      <c r="X2" s="119"/>
      <c r="Y2" s="119"/>
      <c r="Z2" s="119"/>
      <c r="AA2" s="119"/>
      <c r="AB2" s="119"/>
      <c r="AC2" s="119"/>
      <c r="AT2" s="7" t="s">
        <v>46</v>
      </c>
    </row>
    <row r="3" spans="1:66" ht="6.95" customHeight="1" x14ac:dyDescent="0.3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10"/>
      <c r="AT3" s="7" t="s">
        <v>50</v>
      </c>
    </row>
    <row r="4" spans="1:66" ht="36.950000000000003" customHeight="1" x14ac:dyDescent="0.3">
      <c r="B4" s="11"/>
      <c r="C4" s="157" t="s">
        <v>51</v>
      </c>
      <c r="D4" s="175"/>
      <c r="E4" s="175"/>
      <c r="F4" s="175"/>
      <c r="G4" s="175"/>
      <c r="H4" s="175"/>
      <c r="I4" s="175"/>
      <c r="J4" s="175"/>
      <c r="K4" s="175"/>
      <c r="L4" s="175"/>
      <c r="M4" s="175"/>
      <c r="N4" s="175"/>
      <c r="O4" s="175"/>
      <c r="P4" s="175"/>
      <c r="Q4" s="175"/>
      <c r="R4" s="13"/>
      <c r="T4" s="14" t="s">
        <v>7</v>
      </c>
      <c r="AT4" s="7" t="s">
        <v>2</v>
      </c>
    </row>
    <row r="5" spans="1:66" ht="6.95" customHeight="1" x14ac:dyDescent="0.3">
      <c r="B5" s="11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3"/>
    </row>
    <row r="6" spans="1:66" ht="25.35" customHeight="1" x14ac:dyDescent="0.3">
      <c r="B6" s="11"/>
      <c r="C6" s="12"/>
      <c r="D6" s="17" t="s">
        <v>8</v>
      </c>
      <c r="E6" s="12"/>
      <c r="F6" s="158" t="s">
        <v>235</v>
      </c>
      <c r="G6" s="175"/>
      <c r="H6" s="175"/>
      <c r="I6" s="175"/>
      <c r="J6" s="175"/>
      <c r="K6" s="175"/>
      <c r="L6" s="175"/>
      <c r="M6" s="175"/>
      <c r="N6" s="175"/>
      <c r="O6" s="175"/>
      <c r="P6" s="175"/>
      <c r="Q6" s="12"/>
      <c r="R6" s="13"/>
    </row>
    <row r="7" spans="1:66" s="1" customFormat="1" ht="32.85" customHeight="1" x14ac:dyDescent="0.3">
      <c r="B7" s="19"/>
      <c r="C7" s="20"/>
      <c r="D7" s="16" t="s">
        <v>52</v>
      </c>
      <c r="E7" s="20"/>
      <c r="F7" s="176" t="s">
        <v>53</v>
      </c>
      <c r="G7" s="143"/>
      <c r="H7" s="143"/>
      <c r="I7" s="143"/>
      <c r="J7" s="143"/>
      <c r="K7" s="143"/>
      <c r="L7" s="143"/>
      <c r="M7" s="143"/>
      <c r="N7" s="143"/>
      <c r="O7" s="143"/>
      <c r="P7" s="143"/>
      <c r="Q7" s="20"/>
      <c r="R7" s="21"/>
    </row>
    <row r="8" spans="1:66" s="1" customFormat="1" ht="14.45" customHeight="1" x14ac:dyDescent="0.3">
      <c r="B8" s="19"/>
      <c r="C8" s="20"/>
      <c r="D8" s="17" t="s">
        <v>9</v>
      </c>
      <c r="E8" s="20"/>
      <c r="F8" s="15" t="s">
        <v>54</v>
      </c>
      <c r="G8" s="20"/>
      <c r="H8" s="20"/>
      <c r="I8" s="20"/>
      <c r="J8" s="20"/>
      <c r="K8" s="20"/>
      <c r="L8" s="20"/>
      <c r="M8" s="17" t="s">
        <v>10</v>
      </c>
      <c r="N8" s="20"/>
      <c r="O8" s="15" t="s">
        <v>1</v>
      </c>
      <c r="P8" s="20"/>
      <c r="Q8" s="20"/>
      <c r="R8" s="21"/>
    </row>
    <row r="9" spans="1:66" s="1" customFormat="1" ht="14.45" customHeight="1" x14ac:dyDescent="0.3">
      <c r="B9" s="19"/>
      <c r="C9" s="20"/>
      <c r="D9" s="17" t="s">
        <v>12</v>
      </c>
      <c r="E9" s="20"/>
      <c r="F9" s="15" t="s">
        <v>13</v>
      </c>
      <c r="G9" s="20"/>
      <c r="H9" s="20"/>
      <c r="I9" s="20"/>
      <c r="J9" s="20"/>
      <c r="K9" s="20"/>
      <c r="L9" s="20"/>
      <c r="M9" s="17" t="s">
        <v>14</v>
      </c>
      <c r="N9" s="20"/>
      <c r="O9" s="177"/>
      <c r="P9" s="143"/>
      <c r="Q9" s="20"/>
      <c r="R9" s="21"/>
    </row>
    <row r="10" spans="1:66" s="1" customFormat="1" ht="10.9" customHeight="1" x14ac:dyDescent="0.3">
      <c r="B10" s="19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1"/>
    </row>
    <row r="11" spans="1:66" s="1" customFormat="1" ht="14.45" customHeight="1" x14ac:dyDescent="0.3">
      <c r="B11" s="19"/>
      <c r="C11" s="20"/>
      <c r="D11" s="17" t="s">
        <v>16</v>
      </c>
      <c r="E11" s="20"/>
      <c r="F11" s="20"/>
      <c r="G11" s="20"/>
      <c r="H11" s="20"/>
      <c r="I11" s="20"/>
      <c r="J11" s="20"/>
      <c r="K11" s="20"/>
      <c r="L11" s="20"/>
      <c r="M11" s="17" t="s">
        <v>17</v>
      </c>
      <c r="N11" s="20"/>
      <c r="O11" s="142" t="s">
        <v>1</v>
      </c>
      <c r="P11" s="143"/>
      <c r="Q11" s="20"/>
      <c r="R11" s="21"/>
    </row>
    <row r="12" spans="1:66" s="1" customFormat="1" ht="18" customHeight="1" x14ac:dyDescent="0.3">
      <c r="B12" s="19"/>
      <c r="C12" s="20"/>
      <c r="D12" s="20"/>
      <c r="E12" s="15" t="s">
        <v>18</v>
      </c>
      <c r="F12" s="20"/>
      <c r="G12" s="20"/>
      <c r="H12" s="20"/>
      <c r="I12" s="20"/>
      <c r="J12" s="20"/>
      <c r="K12" s="20"/>
      <c r="L12" s="20"/>
      <c r="M12" s="17" t="s">
        <v>19</v>
      </c>
      <c r="N12" s="20"/>
      <c r="O12" s="142" t="s">
        <v>1</v>
      </c>
      <c r="P12" s="143"/>
      <c r="Q12" s="20"/>
      <c r="R12" s="21"/>
    </row>
    <row r="13" spans="1:66" s="1" customFormat="1" ht="6.95" customHeight="1" x14ac:dyDescent="0.3">
      <c r="B13" s="19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1"/>
    </row>
    <row r="14" spans="1:66" s="1" customFormat="1" ht="14.45" customHeight="1" x14ac:dyDescent="0.3">
      <c r="B14" s="19"/>
      <c r="C14" s="20"/>
      <c r="D14" s="17" t="s">
        <v>20</v>
      </c>
      <c r="E14" s="20"/>
      <c r="F14" s="20"/>
      <c r="G14" s="20"/>
      <c r="H14" s="20"/>
      <c r="I14" s="20"/>
      <c r="J14" s="20"/>
      <c r="K14" s="20"/>
      <c r="L14" s="20"/>
      <c r="M14" s="17" t="s">
        <v>17</v>
      </c>
      <c r="N14" s="20"/>
      <c r="O14" s="178" t="s">
        <v>1</v>
      </c>
      <c r="P14" s="143"/>
      <c r="Q14" s="20"/>
      <c r="R14" s="21"/>
    </row>
    <row r="15" spans="1:66" s="1" customFormat="1" ht="18" customHeight="1" x14ac:dyDescent="0.3">
      <c r="B15" s="19"/>
      <c r="C15" s="20"/>
      <c r="D15" s="20"/>
      <c r="E15" s="178" t="s">
        <v>55</v>
      </c>
      <c r="F15" s="143"/>
      <c r="G15" s="143"/>
      <c r="H15" s="143"/>
      <c r="I15" s="143"/>
      <c r="J15" s="143"/>
      <c r="K15" s="143"/>
      <c r="L15" s="143"/>
      <c r="M15" s="17" t="s">
        <v>19</v>
      </c>
      <c r="N15" s="20"/>
      <c r="O15" s="178" t="s">
        <v>1</v>
      </c>
      <c r="P15" s="143"/>
      <c r="Q15" s="20"/>
      <c r="R15" s="21"/>
    </row>
    <row r="16" spans="1:66" s="1" customFormat="1" ht="6.95" customHeight="1" x14ac:dyDescent="0.3">
      <c r="B16" s="19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1"/>
    </row>
    <row r="17" spans="2:18" s="1" customFormat="1" ht="14.45" customHeight="1" x14ac:dyDescent="0.3">
      <c r="B17" s="19"/>
      <c r="C17" s="20"/>
      <c r="D17" s="17" t="s">
        <v>21</v>
      </c>
      <c r="E17" s="20"/>
      <c r="F17" s="20"/>
      <c r="G17" s="20"/>
      <c r="H17" s="20"/>
      <c r="I17" s="20"/>
      <c r="J17" s="20"/>
      <c r="K17" s="20"/>
      <c r="L17" s="20"/>
      <c r="M17" s="17" t="s">
        <v>17</v>
      </c>
      <c r="N17" s="20"/>
      <c r="O17" s="142" t="s">
        <v>1</v>
      </c>
      <c r="P17" s="143"/>
      <c r="Q17" s="20"/>
      <c r="R17" s="21"/>
    </row>
    <row r="18" spans="2:18" s="1" customFormat="1" ht="18" customHeight="1" x14ac:dyDescent="0.3">
      <c r="B18" s="19"/>
      <c r="C18" s="20"/>
      <c r="D18" s="20"/>
      <c r="E18" s="15" t="s">
        <v>22</v>
      </c>
      <c r="F18" s="20"/>
      <c r="G18" s="20"/>
      <c r="H18" s="20"/>
      <c r="I18" s="20"/>
      <c r="J18" s="20"/>
      <c r="K18" s="20"/>
      <c r="L18" s="20"/>
      <c r="M18" s="17" t="s">
        <v>19</v>
      </c>
      <c r="N18" s="20"/>
      <c r="O18" s="142" t="s">
        <v>1</v>
      </c>
      <c r="P18" s="143"/>
      <c r="Q18" s="20"/>
      <c r="R18" s="21"/>
    </row>
    <row r="19" spans="2:18" s="1" customFormat="1" ht="6.95" customHeight="1" x14ac:dyDescent="0.3">
      <c r="B19" s="19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1"/>
    </row>
    <row r="20" spans="2:18" s="1" customFormat="1" ht="14.45" customHeight="1" x14ac:dyDescent="0.3">
      <c r="B20" s="19"/>
      <c r="C20" s="20"/>
      <c r="D20" s="17" t="s">
        <v>23</v>
      </c>
      <c r="E20" s="20"/>
      <c r="F20" s="20"/>
      <c r="G20" s="20"/>
      <c r="H20" s="20"/>
      <c r="I20" s="20"/>
      <c r="J20" s="20"/>
      <c r="K20" s="20"/>
      <c r="L20" s="20"/>
      <c r="M20" s="17" t="s">
        <v>17</v>
      </c>
      <c r="N20" s="20"/>
      <c r="O20" s="142" t="s">
        <v>1</v>
      </c>
      <c r="P20" s="143"/>
      <c r="Q20" s="20"/>
      <c r="R20" s="21"/>
    </row>
    <row r="21" spans="2:18" s="1" customFormat="1" ht="18" customHeight="1" x14ac:dyDescent="0.3">
      <c r="B21" s="19"/>
      <c r="C21" s="20"/>
      <c r="D21" s="20"/>
      <c r="E21" s="15" t="s">
        <v>24</v>
      </c>
      <c r="F21" s="20"/>
      <c r="G21" s="20"/>
      <c r="H21" s="20"/>
      <c r="I21" s="20"/>
      <c r="J21" s="20"/>
      <c r="K21" s="20"/>
      <c r="L21" s="20"/>
      <c r="M21" s="17" t="s">
        <v>19</v>
      </c>
      <c r="N21" s="20"/>
      <c r="O21" s="142" t="s">
        <v>1</v>
      </c>
      <c r="P21" s="143"/>
      <c r="Q21" s="20"/>
      <c r="R21" s="21"/>
    </row>
    <row r="22" spans="2:18" s="1" customFormat="1" ht="6.95" customHeight="1" x14ac:dyDescent="0.3">
      <c r="B22" s="19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1"/>
    </row>
    <row r="23" spans="2:18" s="1" customFormat="1" ht="14.45" customHeight="1" x14ac:dyDescent="0.3">
      <c r="B23" s="19"/>
      <c r="C23" s="20"/>
      <c r="D23" s="17" t="s">
        <v>25</v>
      </c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1"/>
    </row>
    <row r="24" spans="2:18" s="1" customFormat="1" ht="20.45" customHeight="1" x14ac:dyDescent="0.3">
      <c r="B24" s="19"/>
      <c r="C24" s="20"/>
      <c r="D24" s="20"/>
      <c r="E24" s="171" t="s">
        <v>1</v>
      </c>
      <c r="F24" s="143"/>
      <c r="G24" s="143"/>
      <c r="H24" s="143"/>
      <c r="I24" s="143"/>
      <c r="J24" s="143"/>
      <c r="K24" s="143"/>
      <c r="L24" s="143"/>
      <c r="M24" s="20"/>
      <c r="N24" s="20"/>
      <c r="O24" s="20"/>
      <c r="P24" s="20"/>
      <c r="Q24" s="20"/>
      <c r="R24" s="21"/>
    </row>
    <row r="25" spans="2:18" s="1" customFormat="1" ht="6.95" customHeight="1" x14ac:dyDescent="0.3">
      <c r="B25" s="19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1"/>
    </row>
    <row r="26" spans="2:18" s="1" customFormat="1" ht="6.95" customHeight="1" x14ac:dyDescent="0.3">
      <c r="B26" s="19"/>
      <c r="C26" s="20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0"/>
      <c r="R26" s="21"/>
    </row>
    <row r="27" spans="2:18" s="1" customFormat="1" ht="14.45" customHeight="1" x14ac:dyDescent="0.3">
      <c r="B27" s="19"/>
      <c r="C27" s="20"/>
      <c r="D27" s="53" t="s">
        <v>56</v>
      </c>
      <c r="E27" s="20"/>
      <c r="F27" s="20"/>
      <c r="G27" s="20"/>
      <c r="H27" s="20"/>
      <c r="I27" s="20"/>
      <c r="J27" s="20"/>
      <c r="K27" s="20"/>
      <c r="L27" s="20"/>
      <c r="M27" s="172">
        <f>N88</f>
        <v>0</v>
      </c>
      <c r="N27" s="143"/>
      <c r="O27" s="143"/>
      <c r="P27" s="143"/>
      <c r="Q27" s="20"/>
      <c r="R27" s="21"/>
    </row>
    <row r="28" spans="2:18" s="1" customFormat="1" ht="14.45" customHeight="1" x14ac:dyDescent="0.3">
      <c r="B28" s="19"/>
      <c r="C28" s="20"/>
      <c r="D28" s="18" t="s">
        <v>47</v>
      </c>
      <c r="E28" s="20"/>
      <c r="F28" s="20"/>
      <c r="G28" s="20"/>
      <c r="H28" s="20"/>
      <c r="I28" s="20"/>
      <c r="J28" s="20"/>
      <c r="K28" s="20"/>
      <c r="L28" s="20"/>
      <c r="M28" s="172">
        <f>N100</f>
        <v>0</v>
      </c>
      <c r="N28" s="143"/>
      <c r="O28" s="143"/>
      <c r="P28" s="143"/>
      <c r="Q28" s="20"/>
      <c r="R28" s="21"/>
    </row>
    <row r="29" spans="2:18" s="1" customFormat="1" ht="6.95" customHeight="1" x14ac:dyDescent="0.3">
      <c r="B29" s="19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1"/>
    </row>
    <row r="30" spans="2:18" s="1" customFormat="1" ht="25.35" customHeight="1" x14ac:dyDescent="0.3">
      <c r="B30" s="19"/>
      <c r="C30" s="20"/>
      <c r="D30" s="54" t="s">
        <v>26</v>
      </c>
      <c r="E30" s="20"/>
      <c r="F30" s="20"/>
      <c r="G30" s="20"/>
      <c r="H30" s="20"/>
      <c r="I30" s="20"/>
      <c r="J30" s="20"/>
      <c r="K30" s="20"/>
      <c r="L30" s="20"/>
      <c r="M30" s="173">
        <f>ROUND(M27+M28,2)</f>
        <v>0</v>
      </c>
      <c r="N30" s="143"/>
      <c r="O30" s="143"/>
      <c r="P30" s="143"/>
      <c r="Q30" s="20"/>
      <c r="R30" s="21"/>
    </row>
    <row r="31" spans="2:18" s="1" customFormat="1" ht="6.95" customHeight="1" x14ac:dyDescent="0.3">
      <c r="B31" s="19"/>
      <c r="C31" s="20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0"/>
      <c r="R31" s="21"/>
    </row>
    <row r="32" spans="2:18" s="1" customFormat="1" ht="14.45" customHeight="1" x14ac:dyDescent="0.3">
      <c r="B32" s="19"/>
      <c r="C32" s="20"/>
      <c r="D32" s="22" t="s">
        <v>27</v>
      </c>
      <c r="E32" s="22" t="s">
        <v>28</v>
      </c>
      <c r="F32" s="23">
        <v>0.21</v>
      </c>
      <c r="G32" s="55" t="s">
        <v>29</v>
      </c>
      <c r="H32" s="167">
        <f>ROUND((((SUM(BE100:BE107)+SUM(BE125:BE166))+SUM(BE168:BE172))),2)</f>
        <v>0</v>
      </c>
      <c r="I32" s="143"/>
      <c r="J32" s="143"/>
      <c r="K32" s="20"/>
      <c r="L32" s="20"/>
      <c r="M32" s="167">
        <f>ROUND(((ROUND((SUM(BE100:BE107)+SUM(BE125:BE166)), 2)*F32)+SUM(BE168:BE172)*F32),2)</f>
        <v>0</v>
      </c>
      <c r="N32" s="143"/>
      <c r="O32" s="143"/>
      <c r="P32" s="143"/>
      <c r="Q32" s="20"/>
      <c r="R32" s="21"/>
    </row>
    <row r="33" spans="2:18" s="1" customFormat="1" ht="14.45" customHeight="1" x14ac:dyDescent="0.3">
      <c r="B33" s="19"/>
      <c r="C33" s="20"/>
      <c r="D33" s="20"/>
      <c r="E33" s="22" t="s">
        <v>30</v>
      </c>
      <c r="F33" s="23">
        <v>0.15</v>
      </c>
      <c r="G33" s="55" t="s">
        <v>29</v>
      </c>
      <c r="H33" s="167">
        <f>ROUND((((SUM(BF100:BF107)+SUM(BF125:BF166))+SUM(BF168:BF172))),2)</f>
        <v>0</v>
      </c>
      <c r="I33" s="143"/>
      <c r="J33" s="143"/>
      <c r="K33" s="20"/>
      <c r="L33" s="20"/>
      <c r="M33" s="167">
        <f>ROUND(((ROUND((SUM(BF100:BF107)+SUM(BF125:BF166)), 2)*F33)+SUM(BF168:BF172)*F33),2)</f>
        <v>0</v>
      </c>
      <c r="N33" s="143"/>
      <c r="O33" s="143"/>
      <c r="P33" s="143"/>
      <c r="Q33" s="20"/>
      <c r="R33" s="21"/>
    </row>
    <row r="34" spans="2:18" s="1" customFormat="1" ht="14.45" hidden="1" customHeight="1" x14ac:dyDescent="0.3">
      <c r="B34" s="19"/>
      <c r="C34" s="20"/>
      <c r="D34" s="20"/>
      <c r="E34" s="22" t="s">
        <v>31</v>
      </c>
      <c r="F34" s="23">
        <v>0.21</v>
      </c>
      <c r="G34" s="55" t="s">
        <v>29</v>
      </c>
      <c r="H34" s="167">
        <f>ROUND((((SUM(BG100:BG107)+SUM(BG125:BG166))+SUM(BG168:BG172))),2)</f>
        <v>0</v>
      </c>
      <c r="I34" s="143"/>
      <c r="J34" s="143"/>
      <c r="K34" s="20"/>
      <c r="L34" s="20"/>
      <c r="M34" s="167">
        <v>0</v>
      </c>
      <c r="N34" s="143"/>
      <c r="O34" s="143"/>
      <c r="P34" s="143"/>
      <c r="Q34" s="20"/>
      <c r="R34" s="21"/>
    </row>
    <row r="35" spans="2:18" s="1" customFormat="1" ht="14.45" hidden="1" customHeight="1" x14ac:dyDescent="0.3">
      <c r="B35" s="19"/>
      <c r="C35" s="20"/>
      <c r="D35" s="20"/>
      <c r="E35" s="22" t="s">
        <v>32</v>
      </c>
      <c r="F35" s="23">
        <v>0.15</v>
      </c>
      <c r="G35" s="55" t="s">
        <v>29</v>
      </c>
      <c r="H35" s="167">
        <f>ROUND((((SUM(BH100:BH107)+SUM(BH125:BH166))+SUM(BH168:BH172))),2)</f>
        <v>0</v>
      </c>
      <c r="I35" s="143"/>
      <c r="J35" s="143"/>
      <c r="K35" s="20"/>
      <c r="L35" s="20"/>
      <c r="M35" s="167">
        <v>0</v>
      </c>
      <c r="N35" s="143"/>
      <c r="O35" s="143"/>
      <c r="P35" s="143"/>
      <c r="Q35" s="20"/>
      <c r="R35" s="21"/>
    </row>
    <row r="36" spans="2:18" s="1" customFormat="1" ht="14.45" hidden="1" customHeight="1" x14ac:dyDescent="0.3">
      <c r="B36" s="19"/>
      <c r="C36" s="20"/>
      <c r="D36" s="20"/>
      <c r="E36" s="22" t="s">
        <v>33</v>
      </c>
      <c r="F36" s="23">
        <v>0</v>
      </c>
      <c r="G36" s="55" t="s">
        <v>29</v>
      </c>
      <c r="H36" s="167">
        <f>ROUND((((SUM(BI100:BI107)+SUM(BI125:BI166))+SUM(BI168:BI172))),2)</f>
        <v>0</v>
      </c>
      <c r="I36" s="143"/>
      <c r="J36" s="143"/>
      <c r="K36" s="20"/>
      <c r="L36" s="20"/>
      <c r="M36" s="167">
        <v>0</v>
      </c>
      <c r="N36" s="143"/>
      <c r="O36" s="143"/>
      <c r="P36" s="143"/>
      <c r="Q36" s="20"/>
      <c r="R36" s="21"/>
    </row>
    <row r="37" spans="2:18" s="1" customFormat="1" ht="6.95" customHeight="1" x14ac:dyDescent="0.3">
      <c r="B37" s="19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1"/>
    </row>
    <row r="38" spans="2:18" s="1" customFormat="1" ht="25.35" customHeight="1" x14ac:dyDescent="0.3">
      <c r="B38" s="19"/>
      <c r="C38" s="52"/>
      <c r="D38" s="56" t="s">
        <v>34</v>
      </c>
      <c r="E38" s="43"/>
      <c r="F38" s="43"/>
      <c r="G38" s="57" t="s">
        <v>35</v>
      </c>
      <c r="H38" s="58" t="s">
        <v>36</v>
      </c>
      <c r="I38" s="43"/>
      <c r="J38" s="43"/>
      <c r="K38" s="43"/>
      <c r="L38" s="168">
        <f>SUM(M30:M36)</f>
        <v>0</v>
      </c>
      <c r="M38" s="169"/>
      <c r="N38" s="169"/>
      <c r="O38" s="169"/>
      <c r="P38" s="170"/>
      <c r="Q38" s="52"/>
      <c r="R38" s="21"/>
    </row>
    <row r="39" spans="2:18" s="1" customFormat="1" ht="14.45" customHeight="1" x14ac:dyDescent="0.3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1"/>
    </row>
    <row r="40" spans="2:18" s="1" customFormat="1" ht="14.45" customHeight="1" x14ac:dyDescent="0.3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1"/>
    </row>
    <row r="41" spans="2:18" x14ac:dyDescent="0.3">
      <c r="B41" s="11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3"/>
    </row>
    <row r="42" spans="2:18" x14ac:dyDescent="0.3">
      <c r="B42" s="11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3"/>
    </row>
    <row r="43" spans="2:18" x14ac:dyDescent="0.3">
      <c r="B43" s="11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3"/>
    </row>
    <row r="44" spans="2:18" x14ac:dyDescent="0.3">
      <c r="B44" s="11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3"/>
    </row>
    <row r="45" spans="2:18" x14ac:dyDescent="0.3">
      <c r="B45" s="11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3"/>
    </row>
    <row r="46" spans="2:18" x14ac:dyDescent="0.3">
      <c r="B46" s="11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3"/>
    </row>
    <row r="47" spans="2:18" x14ac:dyDescent="0.3">
      <c r="B47" s="11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3"/>
    </row>
    <row r="48" spans="2:18" x14ac:dyDescent="0.3">
      <c r="B48" s="11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3"/>
    </row>
    <row r="49" spans="2:18" x14ac:dyDescent="0.3">
      <c r="B49" s="11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3"/>
    </row>
    <row r="50" spans="2:18" s="1" customFormat="1" ht="15" x14ac:dyDescent="0.3">
      <c r="B50" s="19"/>
      <c r="C50" s="20"/>
      <c r="D50" s="25" t="s">
        <v>37</v>
      </c>
      <c r="E50" s="26"/>
      <c r="F50" s="26"/>
      <c r="G50" s="26"/>
      <c r="H50" s="27"/>
      <c r="I50" s="20"/>
      <c r="J50" s="25" t="s">
        <v>38</v>
      </c>
      <c r="K50" s="26"/>
      <c r="L50" s="26"/>
      <c r="M50" s="26"/>
      <c r="N50" s="26"/>
      <c r="O50" s="26"/>
      <c r="P50" s="27"/>
      <c r="Q50" s="20"/>
      <c r="R50" s="21"/>
    </row>
    <row r="51" spans="2:18" x14ac:dyDescent="0.3">
      <c r="B51" s="11"/>
      <c r="C51" s="12"/>
      <c r="D51" s="28"/>
      <c r="E51" s="12"/>
      <c r="F51" s="12"/>
      <c r="G51" s="12"/>
      <c r="H51" s="29"/>
      <c r="I51" s="12"/>
      <c r="J51" s="28"/>
      <c r="K51" s="12"/>
      <c r="L51" s="12"/>
      <c r="M51" s="12"/>
      <c r="N51" s="12"/>
      <c r="O51" s="12"/>
      <c r="P51" s="29"/>
      <c r="Q51" s="12"/>
      <c r="R51" s="13"/>
    </row>
    <row r="52" spans="2:18" x14ac:dyDescent="0.3">
      <c r="B52" s="11"/>
      <c r="C52" s="12"/>
      <c r="D52" s="28"/>
      <c r="E52" s="12"/>
      <c r="F52" s="12"/>
      <c r="G52" s="12"/>
      <c r="H52" s="29"/>
      <c r="I52" s="12"/>
      <c r="J52" s="28"/>
      <c r="K52" s="12"/>
      <c r="L52" s="12"/>
      <c r="M52" s="12"/>
      <c r="N52" s="12"/>
      <c r="O52" s="12"/>
      <c r="P52" s="29"/>
      <c r="Q52" s="12"/>
      <c r="R52" s="13"/>
    </row>
    <row r="53" spans="2:18" x14ac:dyDescent="0.3">
      <c r="B53" s="11"/>
      <c r="C53" s="12"/>
      <c r="D53" s="28"/>
      <c r="E53" s="12"/>
      <c r="F53" s="12"/>
      <c r="G53" s="12"/>
      <c r="H53" s="29"/>
      <c r="I53" s="12"/>
      <c r="J53" s="28"/>
      <c r="K53" s="12"/>
      <c r="L53" s="12"/>
      <c r="M53" s="12"/>
      <c r="N53" s="12"/>
      <c r="O53" s="12"/>
      <c r="P53" s="29"/>
      <c r="Q53" s="12"/>
      <c r="R53" s="13"/>
    </row>
    <row r="54" spans="2:18" x14ac:dyDescent="0.3">
      <c r="B54" s="11"/>
      <c r="C54" s="12"/>
      <c r="D54" s="28"/>
      <c r="E54" s="12"/>
      <c r="F54" s="12"/>
      <c r="G54" s="12"/>
      <c r="H54" s="29"/>
      <c r="I54" s="12"/>
      <c r="J54" s="28"/>
      <c r="K54" s="12"/>
      <c r="L54" s="12"/>
      <c r="M54" s="12"/>
      <c r="N54" s="12"/>
      <c r="O54" s="12"/>
      <c r="P54" s="29"/>
      <c r="Q54" s="12"/>
      <c r="R54" s="13"/>
    </row>
    <row r="55" spans="2:18" x14ac:dyDescent="0.3">
      <c r="B55" s="11"/>
      <c r="C55" s="12"/>
      <c r="D55" s="28"/>
      <c r="E55" s="12"/>
      <c r="F55" s="12"/>
      <c r="G55" s="12"/>
      <c r="H55" s="29"/>
      <c r="I55" s="12"/>
      <c r="J55" s="28"/>
      <c r="K55" s="12"/>
      <c r="L55" s="12"/>
      <c r="M55" s="12"/>
      <c r="N55" s="12"/>
      <c r="O55" s="12"/>
      <c r="P55" s="29"/>
      <c r="Q55" s="12"/>
      <c r="R55" s="13"/>
    </row>
    <row r="56" spans="2:18" x14ac:dyDescent="0.3">
      <c r="B56" s="11"/>
      <c r="C56" s="12"/>
      <c r="D56" s="28"/>
      <c r="E56" s="12"/>
      <c r="F56" s="12"/>
      <c r="G56" s="12"/>
      <c r="H56" s="29"/>
      <c r="I56" s="12"/>
      <c r="J56" s="28"/>
      <c r="K56" s="12"/>
      <c r="L56" s="12"/>
      <c r="M56" s="12"/>
      <c r="N56" s="12"/>
      <c r="O56" s="12"/>
      <c r="P56" s="29"/>
      <c r="Q56" s="12"/>
      <c r="R56" s="13"/>
    </row>
    <row r="57" spans="2:18" x14ac:dyDescent="0.3">
      <c r="B57" s="11"/>
      <c r="C57" s="12"/>
      <c r="D57" s="28"/>
      <c r="E57" s="12"/>
      <c r="F57" s="12"/>
      <c r="G57" s="12"/>
      <c r="H57" s="29"/>
      <c r="I57" s="12"/>
      <c r="J57" s="28"/>
      <c r="K57" s="12"/>
      <c r="L57" s="12"/>
      <c r="M57" s="12"/>
      <c r="N57" s="12"/>
      <c r="O57" s="12"/>
      <c r="P57" s="29"/>
      <c r="Q57" s="12"/>
      <c r="R57" s="13"/>
    </row>
    <row r="58" spans="2:18" x14ac:dyDescent="0.3">
      <c r="B58" s="11"/>
      <c r="C58" s="12"/>
      <c r="D58" s="28"/>
      <c r="E58" s="12"/>
      <c r="F58" s="12"/>
      <c r="G58" s="12"/>
      <c r="H58" s="29"/>
      <c r="I58" s="12"/>
      <c r="J58" s="28"/>
      <c r="K58" s="12"/>
      <c r="L58" s="12"/>
      <c r="M58" s="12"/>
      <c r="N58" s="12"/>
      <c r="O58" s="12"/>
      <c r="P58" s="29"/>
      <c r="Q58" s="12"/>
      <c r="R58" s="13"/>
    </row>
    <row r="59" spans="2:18" s="1" customFormat="1" ht="15" x14ac:dyDescent="0.3">
      <c r="B59" s="19"/>
      <c r="C59" s="20"/>
      <c r="D59" s="30" t="s">
        <v>39</v>
      </c>
      <c r="E59" s="31"/>
      <c r="F59" s="31"/>
      <c r="G59" s="32" t="s">
        <v>40</v>
      </c>
      <c r="H59" s="33"/>
      <c r="I59" s="20"/>
      <c r="J59" s="30" t="s">
        <v>39</v>
      </c>
      <c r="K59" s="31"/>
      <c r="L59" s="31"/>
      <c r="M59" s="31"/>
      <c r="N59" s="32" t="s">
        <v>40</v>
      </c>
      <c r="O59" s="31"/>
      <c r="P59" s="33"/>
      <c r="Q59" s="20"/>
      <c r="R59" s="21"/>
    </row>
    <row r="60" spans="2:18" x14ac:dyDescent="0.3">
      <c r="B60" s="11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3"/>
    </row>
    <row r="61" spans="2:18" s="1" customFormat="1" ht="15" x14ac:dyDescent="0.3">
      <c r="B61" s="19"/>
      <c r="C61" s="20"/>
      <c r="D61" s="25" t="s">
        <v>41</v>
      </c>
      <c r="E61" s="26"/>
      <c r="F61" s="26"/>
      <c r="G61" s="26"/>
      <c r="H61" s="27"/>
      <c r="I61" s="20"/>
      <c r="J61" s="25" t="s">
        <v>42</v>
      </c>
      <c r="K61" s="26"/>
      <c r="L61" s="26"/>
      <c r="M61" s="26"/>
      <c r="N61" s="26"/>
      <c r="O61" s="26"/>
      <c r="P61" s="27"/>
      <c r="Q61" s="20"/>
      <c r="R61" s="21"/>
    </row>
    <row r="62" spans="2:18" x14ac:dyDescent="0.3">
      <c r="B62" s="11"/>
      <c r="C62" s="12"/>
      <c r="D62" s="28"/>
      <c r="E62" s="12"/>
      <c r="F62" s="12"/>
      <c r="G62" s="12"/>
      <c r="H62" s="29"/>
      <c r="I62" s="12"/>
      <c r="J62" s="28"/>
      <c r="K62" s="12"/>
      <c r="L62" s="12"/>
      <c r="M62" s="12"/>
      <c r="N62" s="12"/>
      <c r="O62" s="12"/>
      <c r="P62" s="29"/>
      <c r="Q62" s="12"/>
      <c r="R62" s="13"/>
    </row>
    <row r="63" spans="2:18" x14ac:dyDescent="0.3">
      <c r="B63" s="11"/>
      <c r="C63" s="12"/>
      <c r="D63" s="28"/>
      <c r="E63" s="12"/>
      <c r="F63" s="12"/>
      <c r="G63" s="12"/>
      <c r="H63" s="29"/>
      <c r="I63" s="12"/>
      <c r="J63" s="28"/>
      <c r="K63" s="12"/>
      <c r="L63" s="12"/>
      <c r="M63" s="12"/>
      <c r="N63" s="12"/>
      <c r="O63" s="12"/>
      <c r="P63" s="29"/>
      <c r="Q63" s="12"/>
      <c r="R63" s="13"/>
    </row>
    <row r="64" spans="2:18" x14ac:dyDescent="0.3">
      <c r="B64" s="11"/>
      <c r="C64" s="12"/>
      <c r="D64" s="28"/>
      <c r="E64" s="12"/>
      <c r="F64" s="12"/>
      <c r="G64" s="12"/>
      <c r="H64" s="29"/>
      <c r="I64" s="12"/>
      <c r="J64" s="28"/>
      <c r="K64" s="12"/>
      <c r="L64" s="12"/>
      <c r="M64" s="12"/>
      <c r="N64" s="12"/>
      <c r="O64" s="12"/>
      <c r="P64" s="29"/>
      <c r="Q64" s="12"/>
      <c r="R64" s="13"/>
    </row>
    <row r="65" spans="2:18" x14ac:dyDescent="0.3">
      <c r="B65" s="11"/>
      <c r="C65" s="12"/>
      <c r="D65" s="28"/>
      <c r="E65" s="12"/>
      <c r="F65" s="12"/>
      <c r="G65" s="12"/>
      <c r="H65" s="29"/>
      <c r="I65" s="12"/>
      <c r="J65" s="28"/>
      <c r="K65" s="12"/>
      <c r="L65" s="12"/>
      <c r="M65" s="12"/>
      <c r="N65" s="12"/>
      <c r="O65" s="12"/>
      <c r="P65" s="29"/>
      <c r="Q65" s="12"/>
      <c r="R65" s="13"/>
    </row>
    <row r="66" spans="2:18" x14ac:dyDescent="0.3">
      <c r="B66" s="11"/>
      <c r="C66" s="12"/>
      <c r="D66" s="28"/>
      <c r="E66" s="12"/>
      <c r="F66" s="12"/>
      <c r="G66" s="12"/>
      <c r="H66" s="29"/>
      <c r="I66" s="12"/>
      <c r="J66" s="28"/>
      <c r="K66" s="12"/>
      <c r="L66" s="12"/>
      <c r="M66" s="12"/>
      <c r="N66" s="12"/>
      <c r="O66" s="12"/>
      <c r="P66" s="29"/>
      <c r="Q66" s="12"/>
      <c r="R66" s="13"/>
    </row>
    <row r="67" spans="2:18" x14ac:dyDescent="0.3">
      <c r="B67" s="11"/>
      <c r="C67" s="12"/>
      <c r="D67" s="28"/>
      <c r="E67" s="12"/>
      <c r="F67" s="12"/>
      <c r="G67" s="12"/>
      <c r="H67" s="29"/>
      <c r="I67" s="12"/>
      <c r="J67" s="28"/>
      <c r="K67" s="12"/>
      <c r="L67" s="12"/>
      <c r="M67" s="12"/>
      <c r="N67" s="12"/>
      <c r="O67" s="12"/>
      <c r="P67" s="29"/>
      <c r="Q67" s="12"/>
      <c r="R67" s="13"/>
    </row>
    <row r="68" spans="2:18" x14ac:dyDescent="0.3">
      <c r="B68" s="11"/>
      <c r="C68" s="12"/>
      <c r="D68" s="28"/>
      <c r="E68" s="12"/>
      <c r="F68" s="12"/>
      <c r="G68" s="12"/>
      <c r="H68" s="29"/>
      <c r="I68" s="12"/>
      <c r="J68" s="28"/>
      <c r="K68" s="12"/>
      <c r="L68" s="12"/>
      <c r="M68" s="12"/>
      <c r="N68" s="12"/>
      <c r="O68" s="12"/>
      <c r="P68" s="29"/>
      <c r="Q68" s="12"/>
      <c r="R68" s="13"/>
    </row>
    <row r="69" spans="2:18" x14ac:dyDescent="0.3">
      <c r="B69" s="11"/>
      <c r="C69" s="12"/>
      <c r="D69" s="28"/>
      <c r="E69" s="12"/>
      <c r="F69" s="12"/>
      <c r="G69" s="12"/>
      <c r="H69" s="29"/>
      <c r="I69" s="12"/>
      <c r="J69" s="28"/>
      <c r="K69" s="12"/>
      <c r="L69" s="12"/>
      <c r="M69" s="12"/>
      <c r="N69" s="12"/>
      <c r="O69" s="12"/>
      <c r="P69" s="29"/>
      <c r="Q69" s="12"/>
      <c r="R69" s="13"/>
    </row>
    <row r="70" spans="2:18" s="1" customFormat="1" ht="15" x14ac:dyDescent="0.3">
      <c r="B70" s="19"/>
      <c r="C70" s="20"/>
      <c r="D70" s="30" t="s">
        <v>39</v>
      </c>
      <c r="E70" s="31"/>
      <c r="F70" s="31"/>
      <c r="G70" s="32" t="s">
        <v>40</v>
      </c>
      <c r="H70" s="33"/>
      <c r="I70" s="20"/>
      <c r="J70" s="30" t="s">
        <v>39</v>
      </c>
      <c r="K70" s="31"/>
      <c r="L70" s="31"/>
      <c r="M70" s="31"/>
      <c r="N70" s="32" t="s">
        <v>40</v>
      </c>
      <c r="O70" s="31"/>
      <c r="P70" s="33"/>
      <c r="Q70" s="20"/>
      <c r="R70" s="21"/>
    </row>
    <row r="71" spans="2:18" s="1" customFormat="1" ht="14.45" customHeight="1" x14ac:dyDescent="0.3">
      <c r="B71" s="34"/>
      <c r="C71" s="35"/>
      <c r="D71" s="35"/>
      <c r="E71" s="35"/>
      <c r="F71" s="35"/>
      <c r="G71" s="35"/>
      <c r="H71" s="35"/>
      <c r="I71" s="35"/>
      <c r="J71" s="35"/>
      <c r="K71" s="35"/>
      <c r="L71" s="35"/>
      <c r="M71" s="35"/>
      <c r="N71" s="35"/>
      <c r="O71" s="35"/>
      <c r="P71" s="35"/>
      <c r="Q71" s="35"/>
      <c r="R71" s="36"/>
    </row>
    <row r="75" spans="2:18" s="1" customFormat="1" ht="6.95" customHeight="1" x14ac:dyDescent="0.3">
      <c r="B75" s="37"/>
      <c r="C75" s="38"/>
      <c r="D75" s="38"/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9"/>
    </row>
    <row r="76" spans="2:18" s="1" customFormat="1" ht="36.950000000000003" customHeight="1" x14ac:dyDescent="0.3">
      <c r="B76" s="19"/>
      <c r="C76" s="157" t="s">
        <v>57</v>
      </c>
      <c r="D76" s="143"/>
      <c r="E76" s="143"/>
      <c r="F76" s="143"/>
      <c r="G76" s="143"/>
      <c r="H76" s="143"/>
      <c r="I76" s="143"/>
      <c r="J76" s="143"/>
      <c r="K76" s="143"/>
      <c r="L76" s="143"/>
      <c r="M76" s="143"/>
      <c r="N76" s="143"/>
      <c r="O76" s="143"/>
      <c r="P76" s="143"/>
      <c r="Q76" s="143"/>
      <c r="R76" s="21"/>
    </row>
    <row r="77" spans="2:18" s="1" customFormat="1" ht="6.95" customHeight="1" x14ac:dyDescent="0.3"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0"/>
      <c r="R77" s="21"/>
    </row>
    <row r="78" spans="2:18" s="1" customFormat="1" ht="30" customHeight="1" x14ac:dyDescent="0.3">
      <c r="B78" s="19"/>
      <c r="C78" s="17" t="s">
        <v>8</v>
      </c>
      <c r="D78" s="20"/>
      <c r="E78" s="20"/>
      <c r="F78" s="158" t="s">
        <v>235</v>
      </c>
      <c r="G78" s="143"/>
      <c r="H78" s="143"/>
      <c r="I78" s="143"/>
      <c r="J78" s="143"/>
      <c r="K78" s="143"/>
      <c r="L78" s="143"/>
      <c r="M78" s="143"/>
      <c r="N78" s="143"/>
      <c r="O78" s="143"/>
      <c r="P78" s="143"/>
      <c r="Q78" s="20"/>
      <c r="R78" s="21"/>
    </row>
    <row r="79" spans="2:18" s="1" customFormat="1" ht="36.950000000000003" customHeight="1" x14ac:dyDescent="0.3">
      <c r="B79" s="19"/>
      <c r="C79" s="40" t="s">
        <v>52</v>
      </c>
      <c r="D79" s="20"/>
      <c r="E79" s="20"/>
      <c r="F79" s="159" t="str">
        <f>F7</f>
        <v>D.1.4.2 - ZTI</v>
      </c>
      <c r="G79" s="143"/>
      <c r="H79" s="143"/>
      <c r="I79" s="143"/>
      <c r="J79" s="143"/>
      <c r="K79" s="143"/>
      <c r="L79" s="143"/>
      <c r="M79" s="143"/>
      <c r="N79" s="143"/>
      <c r="O79" s="143"/>
      <c r="P79" s="143"/>
      <c r="Q79" s="20"/>
      <c r="R79" s="21"/>
    </row>
    <row r="80" spans="2:18" s="1" customFormat="1" ht="6.95" customHeight="1" x14ac:dyDescent="0.3"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0"/>
      <c r="R80" s="21"/>
    </row>
    <row r="81" spans="2:47" s="1" customFormat="1" ht="18" customHeight="1" x14ac:dyDescent="0.3">
      <c r="B81" s="19"/>
      <c r="C81" s="17" t="s">
        <v>12</v>
      </c>
      <c r="D81" s="20"/>
      <c r="E81" s="20"/>
      <c r="F81" s="15" t="str">
        <f>F9</f>
        <v>ZŠ Brno-Sekaninova</v>
      </c>
      <c r="G81" s="20"/>
      <c r="H81" s="20"/>
      <c r="I81" s="20"/>
      <c r="J81" s="20"/>
      <c r="K81" s="17" t="s">
        <v>14</v>
      </c>
      <c r="L81" s="20"/>
      <c r="M81" s="160" t="str">
        <f>IF(O9="","",O9)</f>
        <v/>
      </c>
      <c r="N81" s="143"/>
      <c r="O81" s="143"/>
      <c r="P81" s="143"/>
      <c r="Q81" s="20"/>
      <c r="R81" s="21"/>
    </row>
    <row r="82" spans="2:47" s="1" customFormat="1" ht="6.95" customHeight="1" x14ac:dyDescent="0.3"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  <c r="R82" s="21"/>
    </row>
    <row r="83" spans="2:47" s="1" customFormat="1" ht="15" x14ac:dyDescent="0.3">
      <c r="B83" s="19"/>
      <c r="C83" s="17" t="s">
        <v>16</v>
      </c>
      <c r="D83" s="20"/>
      <c r="E83" s="20"/>
      <c r="F83" s="15" t="str">
        <f>E12</f>
        <v>ZŠ Sekaninova 1, Brno</v>
      </c>
      <c r="G83" s="20"/>
      <c r="H83" s="20"/>
      <c r="I83" s="20"/>
      <c r="J83" s="20"/>
      <c r="K83" s="17" t="s">
        <v>21</v>
      </c>
      <c r="L83" s="20"/>
      <c r="M83" s="142" t="str">
        <f>E18</f>
        <v>Ing. A. Mudráková</v>
      </c>
      <c r="N83" s="143"/>
      <c r="O83" s="143"/>
      <c r="P83" s="143"/>
      <c r="Q83" s="143"/>
      <c r="R83" s="21"/>
    </row>
    <row r="84" spans="2:47" s="1" customFormat="1" ht="14.45" customHeight="1" x14ac:dyDescent="0.3">
      <c r="B84" s="19"/>
      <c r="C84" s="17" t="s">
        <v>20</v>
      </c>
      <c r="D84" s="20"/>
      <c r="E84" s="20"/>
      <c r="F84" s="15" t="str">
        <f>IF(E15="","",E15)</f>
        <v>B. Bartoš</v>
      </c>
      <c r="G84" s="20"/>
      <c r="H84" s="20"/>
      <c r="I84" s="20"/>
      <c r="J84" s="20"/>
      <c r="K84" s="17" t="s">
        <v>23</v>
      </c>
      <c r="L84" s="20"/>
      <c r="M84" s="142" t="str">
        <f>E21</f>
        <v>Ing. V. Potěšilová</v>
      </c>
      <c r="N84" s="143"/>
      <c r="O84" s="143"/>
      <c r="P84" s="143"/>
      <c r="Q84" s="143"/>
      <c r="R84" s="21"/>
    </row>
    <row r="85" spans="2:47" s="1" customFormat="1" ht="10.35" customHeight="1" x14ac:dyDescent="0.3"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  <c r="Q85" s="20"/>
      <c r="R85" s="21"/>
    </row>
    <row r="86" spans="2:47" s="1" customFormat="1" ht="29.25" customHeight="1" x14ac:dyDescent="0.3">
      <c r="B86" s="19"/>
      <c r="C86" s="165" t="s">
        <v>58</v>
      </c>
      <c r="D86" s="156"/>
      <c r="E86" s="156"/>
      <c r="F86" s="156"/>
      <c r="G86" s="156"/>
      <c r="H86" s="52"/>
      <c r="I86" s="52"/>
      <c r="J86" s="52"/>
      <c r="K86" s="52"/>
      <c r="L86" s="52"/>
      <c r="M86" s="52"/>
      <c r="N86" s="165" t="s">
        <v>59</v>
      </c>
      <c r="O86" s="143"/>
      <c r="P86" s="143"/>
      <c r="Q86" s="143"/>
      <c r="R86" s="21"/>
    </row>
    <row r="87" spans="2:47" s="1" customFormat="1" ht="10.35" customHeight="1" x14ac:dyDescent="0.3"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20"/>
      <c r="R87" s="21"/>
    </row>
    <row r="88" spans="2:47" s="1" customFormat="1" ht="29.25" customHeight="1" x14ac:dyDescent="0.3">
      <c r="B88" s="19"/>
      <c r="C88" s="59" t="s">
        <v>60</v>
      </c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166">
        <f>N125</f>
        <v>0</v>
      </c>
      <c r="O88" s="143"/>
      <c r="P88" s="143"/>
      <c r="Q88" s="143"/>
      <c r="R88" s="21"/>
      <c r="AU88" s="7" t="s">
        <v>61</v>
      </c>
    </row>
    <row r="89" spans="2:47" s="2" customFormat="1" ht="24.95" customHeight="1" x14ac:dyDescent="0.3">
      <c r="B89" s="60"/>
      <c r="C89" s="61"/>
      <c r="D89" s="62" t="s">
        <v>62</v>
      </c>
      <c r="E89" s="61"/>
      <c r="F89" s="61"/>
      <c r="G89" s="61"/>
      <c r="H89" s="61"/>
      <c r="I89" s="61"/>
      <c r="J89" s="61"/>
      <c r="K89" s="61"/>
      <c r="L89" s="61"/>
      <c r="M89" s="61"/>
      <c r="N89" s="151">
        <f>N126</f>
        <v>0</v>
      </c>
      <c r="O89" s="161"/>
      <c r="P89" s="161"/>
      <c r="Q89" s="161"/>
      <c r="R89" s="63"/>
    </row>
    <row r="90" spans="2:47" s="3" customFormat="1" ht="19.899999999999999" customHeight="1" x14ac:dyDescent="0.3">
      <c r="B90" s="64"/>
      <c r="C90" s="65"/>
      <c r="D90" s="49" t="s">
        <v>63</v>
      </c>
      <c r="E90" s="65"/>
      <c r="F90" s="65"/>
      <c r="G90" s="65"/>
      <c r="H90" s="65"/>
      <c r="I90" s="65"/>
      <c r="J90" s="65"/>
      <c r="K90" s="65"/>
      <c r="L90" s="65"/>
      <c r="M90" s="65"/>
      <c r="N90" s="163">
        <f>N127</f>
        <v>0</v>
      </c>
      <c r="O90" s="164"/>
      <c r="P90" s="164"/>
      <c r="Q90" s="164"/>
      <c r="R90" s="66"/>
    </row>
    <row r="91" spans="2:47" s="3" customFormat="1" ht="19.899999999999999" customHeight="1" x14ac:dyDescent="0.3">
      <c r="B91" s="64"/>
      <c r="C91" s="65"/>
      <c r="D91" s="49" t="s">
        <v>64</v>
      </c>
      <c r="E91" s="65"/>
      <c r="F91" s="65"/>
      <c r="G91" s="65"/>
      <c r="H91" s="65"/>
      <c r="I91" s="65"/>
      <c r="J91" s="65"/>
      <c r="K91" s="65"/>
      <c r="L91" s="65"/>
      <c r="M91" s="65"/>
      <c r="N91" s="163">
        <f>N130</f>
        <v>0</v>
      </c>
      <c r="O91" s="164"/>
      <c r="P91" s="164"/>
      <c r="Q91" s="164"/>
      <c r="R91" s="66"/>
    </row>
    <row r="92" spans="2:47" s="2" customFormat="1" ht="24.95" customHeight="1" x14ac:dyDescent="0.3">
      <c r="B92" s="60"/>
      <c r="C92" s="61"/>
      <c r="D92" s="62" t="s">
        <v>65</v>
      </c>
      <c r="E92" s="61"/>
      <c r="F92" s="61"/>
      <c r="G92" s="61"/>
      <c r="H92" s="61"/>
      <c r="I92" s="61"/>
      <c r="J92" s="61"/>
      <c r="K92" s="61"/>
      <c r="L92" s="61"/>
      <c r="M92" s="61"/>
      <c r="N92" s="151">
        <f>N134</f>
        <v>0</v>
      </c>
      <c r="O92" s="161"/>
      <c r="P92" s="161"/>
      <c r="Q92" s="161"/>
      <c r="R92" s="63"/>
    </row>
    <row r="93" spans="2:47" s="3" customFormat="1" ht="19.899999999999999" customHeight="1" x14ac:dyDescent="0.3">
      <c r="B93" s="64"/>
      <c r="C93" s="65"/>
      <c r="D93" s="49" t="s">
        <v>66</v>
      </c>
      <c r="E93" s="65"/>
      <c r="F93" s="65"/>
      <c r="G93" s="65"/>
      <c r="H93" s="65"/>
      <c r="I93" s="65"/>
      <c r="J93" s="65"/>
      <c r="K93" s="65"/>
      <c r="L93" s="65"/>
      <c r="M93" s="65"/>
      <c r="N93" s="163">
        <f>N135</f>
        <v>0</v>
      </c>
      <c r="O93" s="164"/>
      <c r="P93" s="164"/>
      <c r="Q93" s="164"/>
      <c r="R93" s="66"/>
    </row>
    <row r="94" spans="2:47" s="3" customFormat="1" ht="19.899999999999999" customHeight="1" x14ac:dyDescent="0.3">
      <c r="B94" s="64"/>
      <c r="C94" s="65"/>
      <c r="D94" s="49" t="s">
        <v>67</v>
      </c>
      <c r="E94" s="65"/>
      <c r="F94" s="65"/>
      <c r="G94" s="65"/>
      <c r="H94" s="65"/>
      <c r="I94" s="65"/>
      <c r="J94" s="65"/>
      <c r="K94" s="65"/>
      <c r="L94" s="65"/>
      <c r="M94" s="65"/>
      <c r="N94" s="163">
        <f>N147</f>
        <v>0</v>
      </c>
      <c r="O94" s="164"/>
      <c r="P94" s="164"/>
      <c r="Q94" s="164"/>
      <c r="R94" s="66"/>
    </row>
    <row r="95" spans="2:47" s="2" customFormat="1" ht="24.95" customHeight="1" x14ac:dyDescent="0.3">
      <c r="B95" s="60"/>
      <c r="C95" s="61"/>
      <c r="D95" s="62" t="s">
        <v>68</v>
      </c>
      <c r="E95" s="61"/>
      <c r="F95" s="61"/>
      <c r="G95" s="61"/>
      <c r="H95" s="61"/>
      <c r="I95" s="61"/>
      <c r="J95" s="61"/>
      <c r="K95" s="61"/>
      <c r="L95" s="61"/>
      <c r="M95" s="61"/>
      <c r="N95" s="151">
        <f>N161</f>
        <v>0</v>
      </c>
      <c r="O95" s="161"/>
      <c r="P95" s="161"/>
      <c r="Q95" s="161"/>
      <c r="R95" s="63"/>
    </row>
    <row r="96" spans="2:47" s="3" customFormat="1" ht="19.899999999999999" customHeight="1" x14ac:dyDescent="0.3">
      <c r="B96" s="64"/>
      <c r="C96" s="65"/>
      <c r="D96" s="49" t="s">
        <v>69</v>
      </c>
      <c r="E96" s="65"/>
      <c r="F96" s="65"/>
      <c r="G96" s="65"/>
      <c r="H96" s="65"/>
      <c r="I96" s="65"/>
      <c r="J96" s="65"/>
      <c r="K96" s="65"/>
      <c r="L96" s="65"/>
      <c r="M96" s="65"/>
      <c r="N96" s="163">
        <f>N162</f>
        <v>0</v>
      </c>
      <c r="O96" s="164"/>
      <c r="P96" s="164"/>
      <c r="Q96" s="164"/>
      <c r="R96" s="66"/>
    </row>
    <row r="97" spans="2:65" s="2" customFormat="1" ht="24.95" customHeight="1" x14ac:dyDescent="0.3">
      <c r="B97" s="60"/>
      <c r="C97" s="61"/>
      <c r="D97" s="62" t="s">
        <v>70</v>
      </c>
      <c r="E97" s="61"/>
      <c r="F97" s="61"/>
      <c r="G97" s="61"/>
      <c r="H97" s="61"/>
      <c r="I97" s="61"/>
      <c r="J97" s="61"/>
      <c r="K97" s="61"/>
      <c r="L97" s="61"/>
      <c r="M97" s="61"/>
      <c r="N97" s="151">
        <f>N165</f>
        <v>0</v>
      </c>
      <c r="O97" s="161"/>
      <c r="P97" s="161"/>
      <c r="Q97" s="161"/>
      <c r="R97" s="63"/>
    </row>
    <row r="98" spans="2:65" s="2" customFormat="1" ht="21.75" customHeight="1" x14ac:dyDescent="0.35">
      <c r="B98" s="60"/>
      <c r="C98" s="61"/>
      <c r="D98" s="62" t="s">
        <v>71</v>
      </c>
      <c r="E98" s="61"/>
      <c r="F98" s="61"/>
      <c r="G98" s="61"/>
      <c r="H98" s="61"/>
      <c r="I98" s="61"/>
      <c r="J98" s="61"/>
      <c r="K98" s="61"/>
      <c r="L98" s="61"/>
      <c r="M98" s="61"/>
      <c r="N98" s="150">
        <f>N167</f>
        <v>0</v>
      </c>
      <c r="O98" s="161"/>
      <c r="P98" s="161"/>
      <c r="Q98" s="161"/>
      <c r="R98" s="63"/>
    </row>
    <row r="99" spans="2:65" s="1" customFormat="1" ht="21.75" customHeight="1" x14ac:dyDescent="0.3"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  <c r="Q99" s="20"/>
      <c r="R99" s="21"/>
    </row>
    <row r="100" spans="2:65" s="1" customFormat="1" ht="29.25" customHeight="1" x14ac:dyDescent="0.3">
      <c r="B100" s="19"/>
      <c r="C100" s="59" t="s">
        <v>72</v>
      </c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162">
        <f>ROUND(N101+N102+N103+N104+N105+N106,2)</f>
        <v>0</v>
      </c>
      <c r="O100" s="143"/>
      <c r="P100" s="143"/>
      <c r="Q100" s="143"/>
      <c r="R100" s="21"/>
      <c r="T100" s="67"/>
      <c r="U100" s="68" t="s">
        <v>27</v>
      </c>
    </row>
    <row r="101" spans="2:65" s="1" customFormat="1" ht="18" customHeight="1" x14ac:dyDescent="0.3">
      <c r="B101" s="69"/>
      <c r="C101" s="70"/>
      <c r="D101" s="152" t="s">
        <v>73</v>
      </c>
      <c r="E101" s="153"/>
      <c r="F101" s="153"/>
      <c r="G101" s="153"/>
      <c r="H101" s="153"/>
      <c r="I101" s="70"/>
      <c r="J101" s="70"/>
      <c r="K101" s="70"/>
      <c r="L101" s="70"/>
      <c r="M101" s="70"/>
      <c r="N101" s="154">
        <f>ROUND(N88*T101,2)</f>
        <v>0</v>
      </c>
      <c r="O101" s="153"/>
      <c r="P101" s="153"/>
      <c r="Q101" s="153"/>
      <c r="R101" s="71"/>
      <c r="S101" s="70"/>
      <c r="T101" s="72"/>
      <c r="U101" s="73" t="s">
        <v>28</v>
      </c>
      <c r="V101" s="74"/>
      <c r="W101" s="74"/>
      <c r="X101" s="74"/>
      <c r="Y101" s="74"/>
      <c r="Z101" s="74"/>
      <c r="AA101" s="74"/>
      <c r="AB101" s="74"/>
      <c r="AC101" s="74"/>
      <c r="AD101" s="74"/>
      <c r="AE101" s="74"/>
      <c r="AF101" s="74"/>
      <c r="AG101" s="74"/>
      <c r="AH101" s="74"/>
      <c r="AI101" s="74"/>
      <c r="AJ101" s="74"/>
      <c r="AK101" s="74"/>
      <c r="AL101" s="74"/>
      <c r="AM101" s="74"/>
      <c r="AN101" s="74"/>
      <c r="AO101" s="74"/>
      <c r="AP101" s="74"/>
      <c r="AQ101" s="74"/>
      <c r="AR101" s="74"/>
      <c r="AS101" s="74"/>
      <c r="AT101" s="74"/>
      <c r="AU101" s="74"/>
      <c r="AV101" s="74"/>
      <c r="AW101" s="74"/>
      <c r="AX101" s="74"/>
      <c r="AY101" s="75" t="s">
        <v>74</v>
      </c>
      <c r="AZ101" s="74"/>
      <c r="BA101" s="74"/>
      <c r="BB101" s="74"/>
      <c r="BC101" s="74"/>
      <c r="BD101" s="74"/>
      <c r="BE101" s="76">
        <f t="shared" ref="BE101:BE106" si="0">IF(U101="základní",N101,0)</f>
        <v>0</v>
      </c>
      <c r="BF101" s="76">
        <f t="shared" ref="BF101:BF106" si="1">IF(U101="snížená",N101,0)</f>
        <v>0</v>
      </c>
      <c r="BG101" s="76">
        <f t="shared" ref="BG101:BG106" si="2">IF(U101="zákl. přenesená",N101,0)</f>
        <v>0</v>
      </c>
      <c r="BH101" s="76">
        <f t="shared" ref="BH101:BH106" si="3">IF(U101="sníž. přenesená",N101,0)</f>
        <v>0</v>
      </c>
      <c r="BI101" s="76">
        <f t="shared" ref="BI101:BI106" si="4">IF(U101="nulová",N101,0)</f>
        <v>0</v>
      </c>
      <c r="BJ101" s="75" t="s">
        <v>11</v>
      </c>
      <c r="BK101" s="74"/>
      <c r="BL101" s="74"/>
      <c r="BM101" s="74"/>
    </row>
    <row r="102" spans="2:65" s="1" customFormat="1" ht="18" customHeight="1" x14ac:dyDescent="0.3">
      <c r="B102" s="69"/>
      <c r="C102" s="70"/>
      <c r="D102" s="152" t="s">
        <v>75</v>
      </c>
      <c r="E102" s="153"/>
      <c r="F102" s="153"/>
      <c r="G102" s="153"/>
      <c r="H102" s="153"/>
      <c r="I102" s="70"/>
      <c r="J102" s="70"/>
      <c r="K102" s="70"/>
      <c r="L102" s="70"/>
      <c r="M102" s="70"/>
      <c r="N102" s="154">
        <f>ROUND(N88*T102,2)</f>
        <v>0</v>
      </c>
      <c r="O102" s="153"/>
      <c r="P102" s="153"/>
      <c r="Q102" s="153"/>
      <c r="R102" s="71"/>
      <c r="S102" s="70"/>
      <c r="T102" s="72"/>
      <c r="U102" s="73" t="s">
        <v>28</v>
      </c>
      <c r="V102" s="74"/>
      <c r="W102" s="74"/>
      <c r="X102" s="74"/>
      <c r="Y102" s="74"/>
      <c r="Z102" s="74"/>
      <c r="AA102" s="74"/>
      <c r="AB102" s="74"/>
      <c r="AC102" s="74"/>
      <c r="AD102" s="74"/>
      <c r="AE102" s="74"/>
      <c r="AF102" s="74"/>
      <c r="AG102" s="74"/>
      <c r="AH102" s="74"/>
      <c r="AI102" s="74"/>
      <c r="AJ102" s="74"/>
      <c r="AK102" s="74"/>
      <c r="AL102" s="74"/>
      <c r="AM102" s="74"/>
      <c r="AN102" s="74"/>
      <c r="AO102" s="74"/>
      <c r="AP102" s="74"/>
      <c r="AQ102" s="74"/>
      <c r="AR102" s="74"/>
      <c r="AS102" s="74"/>
      <c r="AT102" s="74"/>
      <c r="AU102" s="74"/>
      <c r="AV102" s="74"/>
      <c r="AW102" s="74"/>
      <c r="AX102" s="74"/>
      <c r="AY102" s="75" t="s">
        <v>74</v>
      </c>
      <c r="AZ102" s="74"/>
      <c r="BA102" s="74"/>
      <c r="BB102" s="74"/>
      <c r="BC102" s="74"/>
      <c r="BD102" s="74"/>
      <c r="BE102" s="76">
        <f t="shared" si="0"/>
        <v>0</v>
      </c>
      <c r="BF102" s="76">
        <f t="shared" si="1"/>
        <v>0</v>
      </c>
      <c r="BG102" s="76">
        <f t="shared" si="2"/>
        <v>0</v>
      </c>
      <c r="BH102" s="76">
        <f t="shared" si="3"/>
        <v>0</v>
      </c>
      <c r="BI102" s="76">
        <f t="shared" si="4"/>
        <v>0</v>
      </c>
      <c r="BJ102" s="75" t="s">
        <v>11</v>
      </c>
      <c r="BK102" s="74"/>
      <c r="BL102" s="74"/>
      <c r="BM102" s="74"/>
    </row>
    <row r="103" spans="2:65" s="1" customFormat="1" ht="18" customHeight="1" x14ac:dyDescent="0.3">
      <c r="B103" s="69"/>
      <c r="C103" s="70"/>
      <c r="D103" s="152" t="s">
        <v>76</v>
      </c>
      <c r="E103" s="153"/>
      <c r="F103" s="153"/>
      <c r="G103" s="153"/>
      <c r="H103" s="153"/>
      <c r="I103" s="70"/>
      <c r="J103" s="70"/>
      <c r="K103" s="70"/>
      <c r="L103" s="70"/>
      <c r="M103" s="70"/>
      <c r="N103" s="154">
        <f>ROUND(N88*T103,2)</f>
        <v>0</v>
      </c>
      <c r="O103" s="153"/>
      <c r="P103" s="153"/>
      <c r="Q103" s="153"/>
      <c r="R103" s="71"/>
      <c r="S103" s="70"/>
      <c r="T103" s="72"/>
      <c r="U103" s="73" t="s">
        <v>28</v>
      </c>
      <c r="V103" s="74"/>
      <c r="W103" s="74"/>
      <c r="X103" s="74"/>
      <c r="Y103" s="74"/>
      <c r="Z103" s="74"/>
      <c r="AA103" s="74"/>
      <c r="AB103" s="74"/>
      <c r="AC103" s="74"/>
      <c r="AD103" s="74"/>
      <c r="AE103" s="74"/>
      <c r="AF103" s="74"/>
      <c r="AG103" s="74"/>
      <c r="AH103" s="74"/>
      <c r="AI103" s="74"/>
      <c r="AJ103" s="74"/>
      <c r="AK103" s="74"/>
      <c r="AL103" s="74"/>
      <c r="AM103" s="74"/>
      <c r="AN103" s="74"/>
      <c r="AO103" s="74"/>
      <c r="AP103" s="74"/>
      <c r="AQ103" s="74"/>
      <c r="AR103" s="74"/>
      <c r="AS103" s="74"/>
      <c r="AT103" s="74"/>
      <c r="AU103" s="74"/>
      <c r="AV103" s="74"/>
      <c r="AW103" s="74"/>
      <c r="AX103" s="74"/>
      <c r="AY103" s="75" t="s">
        <v>74</v>
      </c>
      <c r="AZ103" s="74"/>
      <c r="BA103" s="74"/>
      <c r="BB103" s="74"/>
      <c r="BC103" s="74"/>
      <c r="BD103" s="74"/>
      <c r="BE103" s="76">
        <f t="shared" si="0"/>
        <v>0</v>
      </c>
      <c r="BF103" s="76">
        <f t="shared" si="1"/>
        <v>0</v>
      </c>
      <c r="BG103" s="76">
        <f t="shared" si="2"/>
        <v>0</v>
      </c>
      <c r="BH103" s="76">
        <f t="shared" si="3"/>
        <v>0</v>
      </c>
      <c r="BI103" s="76">
        <f t="shared" si="4"/>
        <v>0</v>
      </c>
      <c r="BJ103" s="75" t="s">
        <v>11</v>
      </c>
      <c r="BK103" s="74"/>
      <c r="BL103" s="74"/>
      <c r="BM103" s="74"/>
    </row>
    <row r="104" spans="2:65" s="1" customFormat="1" ht="18" customHeight="1" x14ac:dyDescent="0.3">
      <c r="B104" s="69"/>
      <c r="C104" s="70"/>
      <c r="D104" s="152" t="s">
        <v>77</v>
      </c>
      <c r="E104" s="153"/>
      <c r="F104" s="153"/>
      <c r="G104" s="153"/>
      <c r="H104" s="153"/>
      <c r="I104" s="70"/>
      <c r="J104" s="70"/>
      <c r="K104" s="70"/>
      <c r="L104" s="70"/>
      <c r="M104" s="70"/>
      <c r="N104" s="154">
        <f>ROUND(N88*T104,2)</f>
        <v>0</v>
      </c>
      <c r="O104" s="153"/>
      <c r="P104" s="153"/>
      <c r="Q104" s="153"/>
      <c r="R104" s="71"/>
      <c r="S104" s="70"/>
      <c r="T104" s="72"/>
      <c r="U104" s="73" t="s">
        <v>28</v>
      </c>
      <c r="V104" s="74"/>
      <c r="W104" s="74"/>
      <c r="X104" s="74"/>
      <c r="Y104" s="74"/>
      <c r="Z104" s="74"/>
      <c r="AA104" s="74"/>
      <c r="AB104" s="74"/>
      <c r="AC104" s="74"/>
      <c r="AD104" s="74"/>
      <c r="AE104" s="74"/>
      <c r="AF104" s="74"/>
      <c r="AG104" s="74"/>
      <c r="AH104" s="74"/>
      <c r="AI104" s="74"/>
      <c r="AJ104" s="74"/>
      <c r="AK104" s="74"/>
      <c r="AL104" s="74"/>
      <c r="AM104" s="74"/>
      <c r="AN104" s="74"/>
      <c r="AO104" s="74"/>
      <c r="AP104" s="74"/>
      <c r="AQ104" s="74"/>
      <c r="AR104" s="74"/>
      <c r="AS104" s="74"/>
      <c r="AT104" s="74"/>
      <c r="AU104" s="74"/>
      <c r="AV104" s="74"/>
      <c r="AW104" s="74"/>
      <c r="AX104" s="74"/>
      <c r="AY104" s="75" t="s">
        <v>74</v>
      </c>
      <c r="AZ104" s="74"/>
      <c r="BA104" s="74"/>
      <c r="BB104" s="74"/>
      <c r="BC104" s="74"/>
      <c r="BD104" s="74"/>
      <c r="BE104" s="76">
        <f t="shared" si="0"/>
        <v>0</v>
      </c>
      <c r="BF104" s="76">
        <f t="shared" si="1"/>
        <v>0</v>
      </c>
      <c r="BG104" s="76">
        <f t="shared" si="2"/>
        <v>0</v>
      </c>
      <c r="BH104" s="76">
        <f t="shared" si="3"/>
        <v>0</v>
      </c>
      <c r="BI104" s="76">
        <f t="shared" si="4"/>
        <v>0</v>
      </c>
      <c r="BJ104" s="75" t="s">
        <v>11</v>
      </c>
      <c r="BK104" s="74"/>
      <c r="BL104" s="74"/>
      <c r="BM104" s="74"/>
    </row>
    <row r="105" spans="2:65" s="1" customFormat="1" ht="18" customHeight="1" x14ac:dyDescent="0.3">
      <c r="B105" s="69"/>
      <c r="C105" s="70"/>
      <c r="D105" s="152" t="s">
        <v>78</v>
      </c>
      <c r="E105" s="153"/>
      <c r="F105" s="153"/>
      <c r="G105" s="153"/>
      <c r="H105" s="153"/>
      <c r="I105" s="70"/>
      <c r="J105" s="70"/>
      <c r="K105" s="70"/>
      <c r="L105" s="70"/>
      <c r="M105" s="70"/>
      <c r="N105" s="154">
        <f>ROUND(N88*T105,2)</f>
        <v>0</v>
      </c>
      <c r="O105" s="153"/>
      <c r="P105" s="153"/>
      <c r="Q105" s="153"/>
      <c r="R105" s="71"/>
      <c r="S105" s="70"/>
      <c r="T105" s="72"/>
      <c r="U105" s="73" t="s">
        <v>28</v>
      </c>
      <c r="V105" s="74"/>
      <c r="W105" s="74"/>
      <c r="X105" s="74"/>
      <c r="Y105" s="74"/>
      <c r="Z105" s="74"/>
      <c r="AA105" s="74"/>
      <c r="AB105" s="74"/>
      <c r="AC105" s="74"/>
      <c r="AD105" s="74"/>
      <c r="AE105" s="74"/>
      <c r="AF105" s="74"/>
      <c r="AG105" s="74"/>
      <c r="AH105" s="74"/>
      <c r="AI105" s="74"/>
      <c r="AJ105" s="74"/>
      <c r="AK105" s="74"/>
      <c r="AL105" s="74"/>
      <c r="AM105" s="74"/>
      <c r="AN105" s="74"/>
      <c r="AO105" s="74"/>
      <c r="AP105" s="74"/>
      <c r="AQ105" s="74"/>
      <c r="AR105" s="74"/>
      <c r="AS105" s="74"/>
      <c r="AT105" s="74"/>
      <c r="AU105" s="74"/>
      <c r="AV105" s="74"/>
      <c r="AW105" s="74"/>
      <c r="AX105" s="74"/>
      <c r="AY105" s="75" t="s">
        <v>74</v>
      </c>
      <c r="AZ105" s="74"/>
      <c r="BA105" s="74"/>
      <c r="BB105" s="74"/>
      <c r="BC105" s="74"/>
      <c r="BD105" s="74"/>
      <c r="BE105" s="76">
        <f t="shared" si="0"/>
        <v>0</v>
      </c>
      <c r="BF105" s="76">
        <f t="shared" si="1"/>
        <v>0</v>
      </c>
      <c r="BG105" s="76">
        <f t="shared" si="2"/>
        <v>0</v>
      </c>
      <c r="BH105" s="76">
        <f t="shared" si="3"/>
        <v>0</v>
      </c>
      <c r="BI105" s="76">
        <f t="shared" si="4"/>
        <v>0</v>
      </c>
      <c r="BJ105" s="75" t="s">
        <v>11</v>
      </c>
      <c r="BK105" s="74"/>
      <c r="BL105" s="74"/>
      <c r="BM105" s="74"/>
    </row>
    <row r="106" spans="2:65" s="1" customFormat="1" ht="18" customHeight="1" x14ac:dyDescent="0.3">
      <c r="B106" s="69"/>
      <c r="C106" s="70"/>
      <c r="D106" s="77" t="s">
        <v>79</v>
      </c>
      <c r="E106" s="70"/>
      <c r="F106" s="70"/>
      <c r="G106" s="70"/>
      <c r="H106" s="70"/>
      <c r="I106" s="70"/>
      <c r="J106" s="70"/>
      <c r="K106" s="70"/>
      <c r="L106" s="70"/>
      <c r="M106" s="70"/>
      <c r="N106" s="154">
        <f>ROUND(N88*T106,2)</f>
        <v>0</v>
      </c>
      <c r="O106" s="153"/>
      <c r="P106" s="153"/>
      <c r="Q106" s="153"/>
      <c r="R106" s="71"/>
      <c r="S106" s="70"/>
      <c r="T106" s="78"/>
      <c r="U106" s="79" t="s">
        <v>28</v>
      </c>
      <c r="V106" s="74"/>
      <c r="W106" s="74"/>
      <c r="X106" s="74"/>
      <c r="Y106" s="74"/>
      <c r="Z106" s="74"/>
      <c r="AA106" s="74"/>
      <c r="AB106" s="74"/>
      <c r="AC106" s="74"/>
      <c r="AD106" s="74"/>
      <c r="AE106" s="74"/>
      <c r="AF106" s="74"/>
      <c r="AG106" s="74"/>
      <c r="AH106" s="74"/>
      <c r="AI106" s="74"/>
      <c r="AJ106" s="74"/>
      <c r="AK106" s="74"/>
      <c r="AL106" s="74"/>
      <c r="AM106" s="74"/>
      <c r="AN106" s="74"/>
      <c r="AO106" s="74"/>
      <c r="AP106" s="74"/>
      <c r="AQ106" s="74"/>
      <c r="AR106" s="74"/>
      <c r="AS106" s="74"/>
      <c r="AT106" s="74"/>
      <c r="AU106" s="74"/>
      <c r="AV106" s="74"/>
      <c r="AW106" s="74"/>
      <c r="AX106" s="74"/>
      <c r="AY106" s="75" t="s">
        <v>80</v>
      </c>
      <c r="AZ106" s="74"/>
      <c r="BA106" s="74"/>
      <c r="BB106" s="74"/>
      <c r="BC106" s="74"/>
      <c r="BD106" s="74"/>
      <c r="BE106" s="76">
        <f t="shared" si="0"/>
        <v>0</v>
      </c>
      <c r="BF106" s="76">
        <f t="shared" si="1"/>
        <v>0</v>
      </c>
      <c r="BG106" s="76">
        <f t="shared" si="2"/>
        <v>0</v>
      </c>
      <c r="BH106" s="76">
        <f t="shared" si="3"/>
        <v>0</v>
      </c>
      <c r="BI106" s="76">
        <f t="shared" si="4"/>
        <v>0</v>
      </c>
      <c r="BJ106" s="75" t="s">
        <v>11</v>
      </c>
      <c r="BK106" s="74"/>
      <c r="BL106" s="74"/>
      <c r="BM106" s="74"/>
    </row>
    <row r="107" spans="2:65" s="1" customFormat="1" x14ac:dyDescent="0.3"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  <c r="Q107" s="20"/>
      <c r="R107" s="21"/>
    </row>
    <row r="108" spans="2:65" s="1" customFormat="1" ht="29.25" customHeight="1" x14ac:dyDescent="0.3">
      <c r="B108" s="19"/>
      <c r="C108" s="51" t="s">
        <v>48</v>
      </c>
      <c r="D108" s="52"/>
      <c r="E108" s="52"/>
      <c r="F108" s="52"/>
      <c r="G108" s="52"/>
      <c r="H108" s="52"/>
      <c r="I108" s="52"/>
      <c r="J108" s="52"/>
      <c r="K108" s="52"/>
      <c r="L108" s="155">
        <f>ROUND(SUM(N88+N100),2)</f>
        <v>0</v>
      </c>
      <c r="M108" s="156"/>
      <c r="N108" s="156"/>
      <c r="O108" s="156"/>
      <c r="P108" s="156"/>
      <c r="Q108" s="156"/>
      <c r="R108" s="21"/>
    </row>
    <row r="109" spans="2:65" s="1" customFormat="1" ht="6.95" customHeight="1" x14ac:dyDescent="0.3">
      <c r="B109" s="34"/>
      <c r="C109" s="35"/>
      <c r="D109" s="35"/>
      <c r="E109" s="35"/>
      <c r="F109" s="35"/>
      <c r="G109" s="35"/>
      <c r="H109" s="35"/>
      <c r="I109" s="35"/>
      <c r="J109" s="35"/>
      <c r="K109" s="35"/>
      <c r="L109" s="35"/>
      <c r="M109" s="35"/>
      <c r="N109" s="35"/>
      <c r="O109" s="35"/>
      <c r="P109" s="35"/>
      <c r="Q109" s="35"/>
      <c r="R109" s="36"/>
    </row>
    <row r="113" spans="2:65" s="1" customFormat="1" ht="6.95" customHeight="1" x14ac:dyDescent="0.3">
      <c r="B113" s="37"/>
      <c r="C113" s="38"/>
      <c r="D113" s="38"/>
      <c r="E113" s="38"/>
      <c r="F113" s="38"/>
      <c r="G113" s="38"/>
      <c r="H113" s="38"/>
      <c r="I113" s="38"/>
      <c r="J113" s="38"/>
      <c r="K113" s="38"/>
      <c r="L113" s="38"/>
      <c r="M113" s="38"/>
      <c r="N113" s="38"/>
      <c r="O113" s="38"/>
      <c r="P113" s="38"/>
      <c r="Q113" s="38"/>
      <c r="R113" s="39"/>
    </row>
    <row r="114" spans="2:65" s="1" customFormat="1" ht="36.950000000000003" customHeight="1" x14ac:dyDescent="0.3">
      <c r="B114" s="19"/>
      <c r="C114" s="157" t="s">
        <v>81</v>
      </c>
      <c r="D114" s="143"/>
      <c r="E114" s="143"/>
      <c r="F114" s="143"/>
      <c r="G114" s="143"/>
      <c r="H114" s="143"/>
      <c r="I114" s="143"/>
      <c r="J114" s="143"/>
      <c r="K114" s="143"/>
      <c r="L114" s="143"/>
      <c r="M114" s="143"/>
      <c r="N114" s="143"/>
      <c r="O114" s="143"/>
      <c r="P114" s="143"/>
      <c r="Q114" s="143"/>
      <c r="R114" s="21"/>
    </row>
    <row r="115" spans="2:65" s="1" customFormat="1" ht="6.95" customHeight="1" x14ac:dyDescent="0.3"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  <c r="Q115" s="20"/>
      <c r="R115" s="21"/>
    </row>
    <row r="116" spans="2:65" s="1" customFormat="1" ht="30" customHeight="1" x14ac:dyDescent="0.3">
      <c r="B116" s="19"/>
      <c r="C116" s="17" t="s">
        <v>8</v>
      </c>
      <c r="D116" s="20"/>
      <c r="E116" s="20"/>
      <c r="F116" s="158" t="s">
        <v>235</v>
      </c>
      <c r="G116" s="143"/>
      <c r="H116" s="143"/>
      <c r="I116" s="143"/>
      <c r="J116" s="143"/>
      <c r="K116" s="143"/>
      <c r="L116" s="143"/>
      <c r="M116" s="143"/>
      <c r="N116" s="143"/>
      <c r="O116" s="143"/>
      <c r="P116" s="143"/>
      <c r="Q116" s="20"/>
      <c r="R116" s="21"/>
    </row>
    <row r="117" spans="2:65" s="1" customFormat="1" ht="36.950000000000003" customHeight="1" x14ac:dyDescent="0.3">
      <c r="B117" s="19"/>
      <c r="C117" s="40" t="s">
        <v>52</v>
      </c>
      <c r="D117" s="20"/>
      <c r="E117" s="20"/>
      <c r="F117" s="159" t="str">
        <f>F7</f>
        <v>D.1.4.2 - ZTI</v>
      </c>
      <c r="G117" s="143"/>
      <c r="H117" s="143"/>
      <c r="I117" s="143"/>
      <c r="J117" s="143"/>
      <c r="K117" s="143"/>
      <c r="L117" s="143"/>
      <c r="M117" s="143"/>
      <c r="N117" s="143"/>
      <c r="O117" s="143"/>
      <c r="P117" s="143"/>
      <c r="Q117" s="20"/>
      <c r="R117" s="21"/>
    </row>
    <row r="118" spans="2:65" s="1" customFormat="1" ht="6.95" customHeight="1" x14ac:dyDescent="0.3"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  <c r="Q118" s="20"/>
      <c r="R118" s="21"/>
    </row>
    <row r="119" spans="2:65" s="1" customFormat="1" ht="18" customHeight="1" x14ac:dyDescent="0.3">
      <c r="B119" s="19"/>
      <c r="C119" s="17" t="s">
        <v>12</v>
      </c>
      <c r="D119" s="20"/>
      <c r="E119" s="20"/>
      <c r="F119" s="15" t="str">
        <f>F9</f>
        <v>ZŠ Brno-Sekaninova</v>
      </c>
      <c r="G119" s="20"/>
      <c r="H119" s="20"/>
      <c r="I119" s="20"/>
      <c r="J119" s="20"/>
      <c r="K119" s="17" t="s">
        <v>14</v>
      </c>
      <c r="L119" s="20"/>
      <c r="M119" s="160" t="str">
        <f>IF(O9="","",O9)</f>
        <v/>
      </c>
      <c r="N119" s="143"/>
      <c r="O119" s="143"/>
      <c r="P119" s="143"/>
      <c r="Q119" s="20"/>
      <c r="R119" s="21"/>
    </row>
    <row r="120" spans="2:65" s="1" customFormat="1" ht="6.95" customHeight="1" x14ac:dyDescent="0.3"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1"/>
    </row>
    <row r="121" spans="2:65" s="1" customFormat="1" ht="15" x14ac:dyDescent="0.3">
      <c r="B121" s="19"/>
      <c r="C121" s="17" t="s">
        <v>16</v>
      </c>
      <c r="D121" s="20"/>
      <c r="E121" s="20"/>
      <c r="F121" s="15" t="str">
        <f>E12</f>
        <v>ZŠ Sekaninova 1, Brno</v>
      </c>
      <c r="G121" s="20"/>
      <c r="H121" s="20"/>
      <c r="I121" s="20"/>
      <c r="J121" s="20"/>
      <c r="K121" s="17" t="s">
        <v>21</v>
      </c>
      <c r="L121" s="20"/>
      <c r="M121" s="142" t="str">
        <f>E18</f>
        <v>Ing. A. Mudráková</v>
      </c>
      <c r="N121" s="143"/>
      <c r="O121" s="143"/>
      <c r="P121" s="143"/>
      <c r="Q121" s="143"/>
      <c r="R121" s="21"/>
    </row>
    <row r="122" spans="2:65" s="1" customFormat="1" ht="14.45" customHeight="1" x14ac:dyDescent="0.3">
      <c r="B122" s="19"/>
      <c r="C122" s="17" t="s">
        <v>20</v>
      </c>
      <c r="D122" s="20"/>
      <c r="E122" s="20"/>
      <c r="F122" s="15" t="str">
        <f>IF(E15="","",E15)</f>
        <v>B. Bartoš</v>
      </c>
      <c r="G122" s="20"/>
      <c r="H122" s="20"/>
      <c r="I122" s="20"/>
      <c r="J122" s="20"/>
      <c r="K122" s="17" t="s">
        <v>23</v>
      </c>
      <c r="L122" s="20"/>
      <c r="M122" s="142" t="str">
        <f>E21</f>
        <v>Ing. V. Potěšilová</v>
      </c>
      <c r="N122" s="143"/>
      <c r="O122" s="143"/>
      <c r="P122" s="143"/>
      <c r="Q122" s="143"/>
      <c r="R122" s="21"/>
    </row>
    <row r="123" spans="2:65" s="1" customFormat="1" ht="10.35" customHeight="1" x14ac:dyDescent="0.3"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  <c r="Q123" s="20"/>
      <c r="R123" s="21"/>
    </row>
    <row r="124" spans="2:65" s="4" customFormat="1" ht="29.25" customHeight="1" x14ac:dyDescent="0.3">
      <c r="B124" s="80"/>
      <c r="C124" s="81" t="s">
        <v>82</v>
      </c>
      <c r="D124" s="82" t="s">
        <v>83</v>
      </c>
      <c r="E124" s="82" t="s">
        <v>43</v>
      </c>
      <c r="F124" s="144" t="s">
        <v>84</v>
      </c>
      <c r="G124" s="145"/>
      <c r="H124" s="145"/>
      <c r="I124" s="145"/>
      <c r="J124" s="82" t="s">
        <v>85</v>
      </c>
      <c r="K124" s="82" t="s">
        <v>86</v>
      </c>
      <c r="L124" s="146" t="s">
        <v>87</v>
      </c>
      <c r="M124" s="145"/>
      <c r="N124" s="144" t="s">
        <v>59</v>
      </c>
      <c r="O124" s="145"/>
      <c r="P124" s="145"/>
      <c r="Q124" s="147"/>
      <c r="R124" s="83"/>
      <c r="T124" s="44" t="s">
        <v>88</v>
      </c>
      <c r="U124" s="45" t="s">
        <v>27</v>
      </c>
      <c r="V124" s="45" t="s">
        <v>89</v>
      </c>
      <c r="W124" s="45" t="s">
        <v>90</v>
      </c>
      <c r="X124" s="45" t="s">
        <v>91</v>
      </c>
      <c r="Y124" s="45" t="s">
        <v>92</v>
      </c>
      <c r="Z124" s="45" t="s">
        <v>93</v>
      </c>
      <c r="AA124" s="46" t="s">
        <v>94</v>
      </c>
    </row>
    <row r="125" spans="2:65" s="1" customFormat="1" ht="29.25" customHeight="1" x14ac:dyDescent="0.35">
      <c r="B125" s="19"/>
      <c r="C125" s="48" t="s">
        <v>56</v>
      </c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148">
        <f>BK125</f>
        <v>0</v>
      </c>
      <c r="O125" s="149"/>
      <c r="P125" s="149"/>
      <c r="Q125" s="149"/>
      <c r="R125" s="21"/>
      <c r="T125" s="47"/>
      <c r="U125" s="26"/>
      <c r="V125" s="26"/>
      <c r="W125" s="84">
        <f>W126+W134+W161+W165+W167</f>
        <v>0</v>
      </c>
      <c r="X125" s="26"/>
      <c r="Y125" s="84">
        <f>Y126+Y134+Y161+Y165+Y167</f>
        <v>0.57611025000000005</v>
      </c>
      <c r="Z125" s="26"/>
      <c r="AA125" s="85">
        <f>AA126+AA134+AA161+AA165+AA167</f>
        <v>2.0169999999999997E-2</v>
      </c>
      <c r="AT125" s="7" t="s">
        <v>44</v>
      </c>
      <c r="AU125" s="7" t="s">
        <v>61</v>
      </c>
      <c r="BK125" s="86">
        <f>BK126+BK134+BK161+BK165+BK167</f>
        <v>0</v>
      </c>
    </row>
    <row r="126" spans="2:65" s="5" customFormat="1" ht="37.35" customHeight="1" x14ac:dyDescent="0.35">
      <c r="B126" s="87"/>
      <c r="C126" s="88"/>
      <c r="D126" s="89" t="s">
        <v>62</v>
      </c>
      <c r="E126" s="89"/>
      <c r="F126" s="89"/>
      <c r="G126" s="89"/>
      <c r="H126" s="89"/>
      <c r="I126" s="89"/>
      <c r="J126" s="89"/>
      <c r="K126" s="89"/>
      <c r="L126" s="89"/>
      <c r="M126" s="89"/>
      <c r="N126" s="150">
        <f>BK126</f>
        <v>0</v>
      </c>
      <c r="O126" s="151"/>
      <c r="P126" s="151"/>
      <c r="Q126" s="151"/>
      <c r="R126" s="90"/>
      <c r="T126" s="91"/>
      <c r="U126" s="88"/>
      <c r="V126" s="88"/>
      <c r="W126" s="92">
        <f>W127+W130</f>
        <v>0</v>
      </c>
      <c r="X126" s="88"/>
      <c r="Y126" s="92">
        <f>Y127+Y130</f>
        <v>0.55481025000000006</v>
      </c>
      <c r="Z126" s="88"/>
      <c r="AA126" s="93">
        <f>AA127+AA130</f>
        <v>0</v>
      </c>
      <c r="AR126" s="94" t="s">
        <v>11</v>
      </c>
      <c r="AT126" s="95" t="s">
        <v>44</v>
      </c>
      <c r="AU126" s="95" t="s">
        <v>45</v>
      </c>
      <c r="AY126" s="94" t="s">
        <v>95</v>
      </c>
      <c r="BK126" s="96">
        <f>BK127+BK130</f>
        <v>0</v>
      </c>
    </row>
    <row r="127" spans="2:65" s="5" customFormat="1" ht="19.899999999999999" customHeight="1" x14ac:dyDescent="0.3">
      <c r="B127" s="87"/>
      <c r="C127" s="88"/>
      <c r="D127" s="97" t="s">
        <v>63</v>
      </c>
      <c r="E127" s="97"/>
      <c r="F127" s="97"/>
      <c r="G127" s="97"/>
      <c r="H127" s="97"/>
      <c r="I127" s="97"/>
      <c r="J127" s="97"/>
      <c r="K127" s="97"/>
      <c r="L127" s="97"/>
      <c r="M127" s="97"/>
      <c r="N127" s="122">
        <f>BK127</f>
        <v>0</v>
      </c>
      <c r="O127" s="123"/>
      <c r="P127" s="123"/>
      <c r="Q127" s="123"/>
      <c r="R127" s="90"/>
      <c r="T127" s="91"/>
      <c r="U127" s="88"/>
      <c r="V127" s="88"/>
      <c r="W127" s="92">
        <f>SUM(W128:W129)</f>
        <v>0</v>
      </c>
      <c r="X127" s="88"/>
      <c r="Y127" s="92">
        <f>SUM(Y128:Y129)</f>
        <v>0.55481025000000006</v>
      </c>
      <c r="Z127" s="88"/>
      <c r="AA127" s="93">
        <f>SUM(AA128:AA129)</f>
        <v>0</v>
      </c>
      <c r="AR127" s="94" t="s">
        <v>11</v>
      </c>
      <c r="AT127" s="95" t="s">
        <v>44</v>
      </c>
      <c r="AU127" s="95" t="s">
        <v>11</v>
      </c>
      <c r="AY127" s="94" t="s">
        <v>95</v>
      </c>
      <c r="BK127" s="96">
        <f>SUM(BK128:BK129)</f>
        <v>0</v>
      </c>
    </row>
    <row r="128" spans="2:65" s="1" customFormat="1" ht="28.9" customHeight="1" x14ac:dyDescent="0.3">
      <c r="B128" s="69"/>
      <c r="C128" s="98" t="s">
        <v>11</v>
      </c>
      <c r="D128" s="98" t="s">
        <v>96</v>
      </c>
      <c r="E128" s="99" t="s">
        <v>97</v>
      </c>
      <c r="F128" s="126" t="s">
        <v>98</v>
      </c>
      <c r="G128" s="127"/>
      <c r="H128" s="127"/>
      <c r="I128" s="127"/>
      <c r="J128" s="100" t="s">
        <v>99</v>
      </c>
      <c r="K128" s="101">
        <v>0.22500000000000001</v>
      </c>
      <c r="L128" s="128">
        <v>0</v>
      </c>
      <c r="M128" s="127"/>
      <c r="N128" s="129">
        <f>ROUND(L128*K128,2)</f>
        <v>0</v>
      </c>
      <c r="O128" s="127"/>
      <c r="P128" s="127"/>
      <c r="Q128" s="127"/>
      <c r="R128" s="71"/>
      <c r="T128" s="102" t="s">
        <v>1</v>
      </c>
      <c r="U128" s="24" t="s">
        <v>28</v>
      </c>
      <c r="V128" s="20"/>
      <c r="W128" s="103">
        <f>V128*K128</f>
        <v>0</v>
      </c>
      <c r="X128" s="103">
        <v>2.45329</v>
      </c>
      <c r="Y128" s="103">
        <f>X128*K128</f>
        <v>0.55199025000000002</v>
      </c>
      <c r="Z128" s="103">
        <v>0</v>
      </c>
      <c r="AA128" s="104">
        <f>Z128*K128</f>
        <v>0</v>
      </c>
      <c r="AR128" s="7" t="s">
        <v>100</v>
      </c>
      <c r="AT128" s="7" t="s">
        <v>96</v>
      </c>
      <c r="AU128" s="7" t="s">
        <v>50</v>
      </c>
      <c r="AY128" s="7" t="s">
        <v>95</v>
      </c>
      <c r="BE128" s="50">
        <f>IF(U128="základní",N128,0)</f>
        <v>0</v>
      </c>
      <c r="BF128" s="50">
        <f>IF(U128="snížená",N128,0)</f>
        <v>0</v>
      </c>
      <c r="BG128" s="50">
        <f>IF(U128="zákl. přenesená",N128,0)</f>
        <v>0</v>
      </c>
      <c r="BH128" s="50">
        <f>IF(U128="sníž. přenesená",N128,0)</f>
        <v>0</v>
      </c>
      <c r="BI128" s="50">
        <f>IF(U128="nulová",N128,0)</f>
        <v>0</v>
      </c>
      <c r="BJ128" s="7" t="s">
        <v>11</v>
      </c>
      <c r="BK128" s="50">
        <f>ROUND(L128*K128,2)</f>
        <v>0</v>
      </c>
      <c r="BL128" s="7" t="s">
        <v>100</v>
      </c>
      <c r="BM128" s="7" t="s">
        <v>101</v>
      </c>
    </row>
    <row r="129" spans="2:65" s="1" customFormat="1" ht="40.15" customHeight="1" x14ac:dyDescent="0.3">
      <c r="B129" s="69"/>
      <c r="C129" s="98" t="s">
        <v>50</v>
      </c>
      <c r="D129" s="98" t="s">
        <v>96</v>
      </c>
      <c r="E129" s="99" t="s">
        <v>102</v>
      </c>
      <c r="F129" s="126" t="s">
        <v>103</v>
      </c>
      <c r="G129" s="127"/>
      <c r="H129" s="127"/>
      <c r="I129" s="127"/>
      <c r="J129" s="100" t="s">
        <v>104</v>
      </c>
      <c r="K129" s="101">
        <v>1.5</v>
      </c>
      <c r="L129" s="128">
        <v>0</v>
      </c>
      <c r="M129" s="127"/>
      <c r="N129" s="129">
        <f>ROUND(L129*K129,2)</f>
        <v>0</v>
      </c>
      <c r="O129" s="127"/>
      <c r="P129" s="127"/>
      <c r="Q129" s="127"/>
      <c r="R129" s="71"/>
      <c r="T129" s="102" t="s">
        <v>1</v>
      </c>
      <c r="U129" s="24" t="s">
        <v>28</v>
      </c>
      <c r="V129" s="20"/>
      <c r="W129" s="103">
        <f>V129*K129</f>
        <v>0</v>
      </c>
      <c r="X129" s="103">
        <v>1.8799999999999999E-3</v>
      </c>
      <c r="Y129" s="103">
        <f>X129*K129</f>
        <v>2.82E-3</v>
      </c>
      <c r="Z129" s="103">
        <v>0</v>
      </c>
      <c r="AA129" s="104">
        <f>Z129*K129</f>
        <v>0</v>
      </c>
      <c r="AR129" s="7" t="s">
        <v>100</v>
      </c>
      <c r="AT129" s="7" t="s">
        <v>96</v>
      </c>
      <c r="AU129" s="7" t="s">
        <v>50</v>
      </c>
      <c r="AY129" s="7" t="s">
        <v>95</v>
      </c>
      <c r="BE129" s="50">
        <f>IF(U129="základní",N129,0)</f>
        <v>0</v>
      </c>
      <c r="BF129" s="50">
        <f>IF(U129="snížená",N129,0)</f>
        <v>0</v>
      </c>
      <c r="BG129" s="50">
        <f>IF(U129="zákl. přenesená",N129,0)</f>
        <v>0</v>
      </c>
      <c r="BH129" s="50">
        <f>IF(U129="sníž. přenesená",N129,0)</f>
        <v>0</v>
      </c>
      <c r="BI129" s="50">
        <f>IF(U129="nulová",N129,0)</f>
        <v>0</v>
      </c>
      <c r="BJ129" s="7" t="s">
        <v>11</v>
      </c>
      <c r="BK129" s="50">
        <f>ROUND(L129*K129,2)</f>
        <v>0</v>
      </c>
      <c r="BL129" s="7" t="s">
        <v>100</v>
      </c>
      <c r="BM129" s="7" t="s">
        <v>105</v>
      </c>
    </row>
    <row r="130" spans="2:65" s="5" customFormat="1" ht="29.85" customHeight="1" x14ac:dyDescent="0.3">
      <c r="B130" s="87"/>
      <c r="C130" s="88"/>
      <c r="D130" s="97" t="s">
        <v>64</v>
      </c>
      <c r="E130" s="97"/>
      <c r="F130" s="97"/>
      <c r="G130" s="97"/>
      <c r="H130" s="97"/>
      <c r="I130" s="97"/>
      <c r="J130" s="97"/>
      <c r="K130" s="97"/>
      <c r="L130" s="97"/>
      <c r="M130" s="97"/>
      <c r="N130" s="124">
        <f>BK130</f>
        <v>0</v>
      </c>
      <c r="O130" s="125"/>
      <c r="P130" s="125"/>
      <c r="Q130" s="125"/>
      <c r="R130" s="90"/>
      <c r="T130" s="91"/>
      <c r="U130" s="88"/>
      <c r="V130" s="88"/>
      <c r="W130" s="92">
        <f>SUM(W131:W133)</f>
        <v>0</v>
      </c>
      <c r="X130" s="88"/>
      <c r="Y130" s="92">
        <f>SUM(Y131:Y133)</f>
        <v>0</v>
      </c>
      <c r="Z130" s="88"/>
      <c r="AA130" s="93">
        <f>SUM(AA131:AA133)</f>
        <v>0</v>
      </c>
      <c r="AR130" s="94" t="s">
        <v>11</v>
      </c>
      <c r="AT130" s="95" t="s">
        <v>44</v>
      </c>
      <c r="AU130" s="95" t="s">
        <v>11</v>
      </c>
      <c r="AY130" s="94" t="s">
        <v>95</v>
      </c>
      <c r="BK130" s="96">
        <f>SUM(BK131:BK133)</f>
        <v>0</v>
      </c>
    </row>
    <row r="131" spans="2:65" s="1" customFormat="1" ht="40.15" customHeight="1" x14ac:dyDescent="0.3">
      <c r="B131" s="69"/>
      <c r="C131" s="98" t="s">
        <v>106</v>
      </c>
      <c r="D131" s="98" t="s">
        <v>96</v>
      </c>
      <c r="E131" s="99" t="s">
        <v>107</v>
      </c>
      <c r="F131" s="126" t="s">
        <v>108</v>
      </c>
      <c r="G131" s="127"/>
      <c r="H131" s="127"/>
      <c r="I131" s="127"/>
      <c r="J131" s="100" t="s">
        <v>109</v>
      </c>
      <c r="K131" s="101">
        <v>0.51800000000000002</v>
      </c>
      <c r="L131" s="128">
        <v>0</v>
      </c>
      <c r="M131" s="127"/>
      <c r="N131" s="129">
        <f>ROUND(L131*K131,2)</f>
        <v>0</v>
      </c>
      <c r="O131" s="127"/>
      <c r="P131" s="127"/>
      <c r="Q131" s="127"/>
      <c r="R131" s="71"/>
      <c r="T131" s="102" t="s">
        <v>1</v>
      </c>
      <c r="U131" s="24" t="s">
        <v>28</v>
      </c>
      <c r="V131" s="20"/>
      <c r="W131" s="103">
        <f>V131*K131</f>
        <v>0</v>
      </c>
      <c r="X131" s="103">
        <v>0</v>
      </c>
      <c r="Y131" s="103">
        <f>X131*K131</f>
        <v>0</v>
      </c>
      <c r="Z131" s="103">
        <v>0</v>
      </c>
      <c r="AA131" s="104">
        <f>Z131*K131</f>
        <v>0</v>
      </c>
      <c r="AR131" s="7" t="s">
        <v>100</v>
      </c>
      <c r="AT131" s="7" t="s">
        <v>96</v>
      </c>
      <c r="AU131" s="7" t="s">
        <v>50</v>
      </c>
      <c r="AY131" s="7" t="s">
        <v>95</v>
      </c>
      <c r="BE131" s="50">
        <f>IF(U131="základní",N131,0)</f>
        <v>0</v>
      </c>
      <c r="BF131" s="50">
        <f>IF(U131="snížená",N131,0)</f>
        <v>0</v>
      </c>
      <c r="BG131" s="50">
        <f>IF(U131="zákl. přenesená",N131,0)</f>
        <v>0</v>
      </c>
      <c r="BH131" s="50">
        <f>IF(U131="sníž. přenesená",N131,0)</f>
        <v>0</v>
      </c>
      <c r="BI131" s="50">
        <f>IF(U131="nulová",N131,0)</f>
        <v>0</v>
      </c>
      <c r="BJ131" s="7" t="s">
        <v>11</v>
      </c>
      <c r="BK131" s="50">
        <f>ROUND(L131*K131,2)</f>
        <v>0</v>
      </c>
      <c r="BL131" s="7" t="s">
        <v>100</v>
      </c>
      <c r="BM131" s="7" t="s">
        <v>110</v>
      </c>
    </row>
    <row r="132" spans="2:65" s="1" customFormat="1" ht="28.9" customHeight="1" x14ac:dyDescent="0.3">
      <c r="B132" s="69"/>
      <c r="C132" s="98" t="s">
        <v>100</v>
      </c>
      <c r="D132" s="98" t="s">
        <v>96</v>
      </c>
      <c r="E132" s="99" t="s">
        <v>111</v>
      </c>
      <c r="F132" s="126" t="s">
        <v>112</v>
      </c>
      <c r="G132" s="127"/>
      <c r="H132" s="127"/>
      <c r="I132" s="127"/>
      <c r="J132" s="100" t="s">
        <v>109</v>
      </c>
      <c r="K132" s="101">
        <v>4.6619999999999999</v>
      </c>
      <c r="L132" s="128">
        <v>0</v>
      </c>
      <c r="M132" s="127"/>
      <c r="N132" s="129">
        <f>ROUND(L132*K132,2)</f>
        <v>0</v>
      </c>
      <c r="O132" s="127"/>
      <c r="P132" s="127"/>
      <c r="Q132" s="127"/>
      <c r="R132" s="71"/>
      <c r="T132" s="102" t="s">
        <v>1</v>
      </c>
      <c r="U132" s="24" t="s">
        <v>28</v>
      </c>
      <c r="V132" s="20"/>
      <c r="W132" s="103">
        <f>V132*K132</f>
        <v>0</v>
      </c>
      <c r="X132" s="103">
        <v>0</v>
      </c>
      <c r="Y132" s="103">
        <f>X132*K132</f>
        <v>0</v>
      </c>
      <c r="Z132" s="103">
        <v>0</v>
      </c>
      <c r="AA132" s="104">
        <f>Z132*K132</f>
        <v>0</v>
      </c>
      <c r="AR132" s="7" t="s">
        <v>100</v>
      </c>
      <c r="AT132" s="7" t="s">
        <v>96</v>
      </c>
      <c r="AU132" s="7" t="s">
        <v>50</v>
      </c>
      <c r="AY132" s="7" t="s">
        <v>95</v>
      </c>
      <c r="BE132" s="50">
        <f>IF(U132="základní",N132,0)</f>
        <v>0</v>
      </c>
      <c r="BF132" s="50">
        <f>IF(U132="snížená",N132,0)</f>
        <v>0</v>
      </c>
      <c r="BG132" s="50">
        <f>IF(U132="zákl. přenesená",N132,0)</f>
        <v>0</v>
      </c>
      <c r="BH132" s="50">
        <f>IF(U132="sníž. přenesená",N132,0)</f>
        <v>0</v>
      </c>
      <c r="BI132" s="50">
        <f>IF(U132="nulová",N132,0)</f>
        <v>0</v>
      </c>
      <c r="BJ132" s="7" t="s">
        <v>11</v>
      </c>
      <c r="BK132" s="50">
        <f>ROUND(L132*K132,2)</f>
        <v>0</v>
      </c>
      <c r="BL132" s="7" t="s">
        <v>100</v>
      </c>
      <c r="BM132" s="7" t="s">
        <v>113</v>
      </c>
    </row>
    <row r="133" spans="2:65" s="1" customFormat="1" ht="40.15" customHeight="1" x14ac:dyDescent="0.3">
      <c r="B133" s="69"/>
      <c r="C133" s="98" t="s">
        <v>114</v>
      </c>
      <c r="D133" s="98" t="s">
        <v>96</v>
      </c>
      <c r="E133" s="99" t="s">
        <v>115</v>
      </c>
      <c r="F133" s="126" t="s">
        <v>116</v>
      </c>
      <c r="G133" s="127"/>
      <c r="H133" s="127"/>
      <c r="I133" s="127"/>
      <c r="J133" s="100" t="s">
        <v>109</v>
      </c>
      <c r="K133" s="101">
        <v>0.51800000000000002</v>
      </c>
      <c r="L133" s="128">
        <v>0</v>
      </c>
      <c r="M133" s="127"/>
      <c r="N133" s="129">
        <f>ROUND(L133*K133,2)</f>
        <v>0</v>
      </c>
      <c r="O133" s="127"/>
      <c r="P133" s="127"/>
      <c r="Q133" s="127"/>
      <c r="R133" s="71"/>
      <c r="T133" s="102" t="s">
        <v>1</v>
      </c>
      <c r="U133" s="24" t="s">
        <v>28</v>
      </c>
      <c r="V133" s="20"/>
      <c r="W133" s="103">
        <f>V133*K133</f>
        <v>0</v>
      </c>
      <c r="X133" s="103">
        <v>0</v>
      </c>
      <c r="Y133" s="103">
        <f>X133*K133</f>
        <v>0</v>
      </c>
      <c r="Z133" s="103">
        <v>0</v>
      </c>
      <c r="AA133" s="104">
        <f>Z133*K133</f>
        <v>0</v>
      </c>
      <c r="AR133" s="7" t="s">
        <v>100</v>
      </c>
      <c r="AT133" s="7" t="s">
        <v>96</v>
      </c>
      <c r="AU133" s="7" t="s">
        <v>50</v>
      </c>
      <c r="AY133" s="7" t="s">
        <v>95</v>
      </c>
      <c r="BE133" s="50">
        <f>IF(U133="základní",N133,0)</f>
        <v>0</v>
      </c>
      <c r="BF133" s="50">
        <f>IF(U133="snížená",N133,0)</f>
        <v>0</v>
      </c>
      <c r="BG133" s="50">
        <f>IF(U133="zákl. přenesená",N133,0)</f>
        <v>0</v>
      </c>
      <c r="BH133" s="50">
        <f>IF(U133="sníž. přenesená",N133,0)</f>
        <v>0</v>
      </c>
      <c r="BI133" s="50">
        <f>IF(U133="nulová",N133,0)</f>
        <v>0</v>
      </c>
      <c r="BJ133" s="7" t="s">
        <v>11</v>
      </c>
      <c r="BK133" s="50">
        <f>ROUND(L133*K133,2)</f>
        <v>0</v>
      </c>
      <c r="BL133" s="7" t="s">
        <v>100</v>
      </c>
      <c r="BM133" s="7" t="s">
        <v>117</v>
      </c>
    </row>
    <row r="134" spans="2:65" s="5" customFormat="1" ht="37.35" customHeight="1" x14ac:dyDescent="0.35">
      <c r="B134" s="87"/>
      <c r="C134" s="88"/>
      <c r="D134" s="89" t="s">
        <v>65</v>
      </c>
      <c r="E134" s="89"/>
      <c r="F134" s="89"/>
      <c r="G134" s="89"/>
      <c r="H134" s="89"/>
      <c r="I134" s="89"/>
      <c r="J134" s="89"/>
      <c r="K134" s="89"/>
      <c r="L134" s="89"/>
      <c r="M134" s="89"/>
      <c r="N134" s="120">
        <f>BK134</f>
        <v>0</v>
      </c>
      <c r="O134" s="121"/>
      <c r="P134" s="121"/>
      <c r="Q134" s="121"/>
      <c r="R134" s="90"/>
      <c r="T134" s="91"/>
      <c r="U134" s="88"/>
      <c r="V134" s="88"/>
      <c r="W134" s="92">
        <f>W135+W147</f>
        <v>0</v>
      </c>
      <c r="X134" s="88"/>
      <c r="Y134" s="92">
        <f>Y135+Y147</f>
        <v>2.1299999999999999E-2</v>
      </c>
      <c r="Z134" s="88"/>
      <c r="AA134" s="93">
        <f>AA135+AA147</f>
        <v>2.0169999999999997E-2</v>
      </c>
      <c r="AR134" s="94" t="s">
        <v>50</v>
      </c>
      <c r="AT134" s="95" t="s">
        <v>44</v>
      </c>
      <c r="AU134" s="95" t="s">
        <v>45</v>
      </c>
      <c r="AY134" s="94" t="s">
        <v>95</v>
      </c>
      <c r="BK134" s="96">
        <f>BK135+BK147</f>
        <v>0</v>
      </c>
    </row>
    <row r="135" spans="2:65" s="5" customFormat="1" ht="19.899999999999999" customHeight="1" x14ac:dyDescent="0.3">
      <c r="B135" s="87"/>
      <c r="C135" s="88"/>
      <c r="D135" s="97" t="s">
        <v>66</v>
      </c>
      <c r="E135" s="97"/>
      <c r="F135" s="97"/>
      <c r="G135" s="97"/>
      <c r="H135" s="97"/>
      <c r="I135" s="97"/>
      <c r="J135" s="97"/>
      <c r="K135" s="97"/>
      <c r="L135" s="97"/>
      <c r="M135" s="97"/>
      <c r="N135" s="122">
        <f>BK135</f>
        <v>0</v>
      </c>
      <c r="O135" s="123"/>
      <c r="P135" s="123"/>
      <c r="Q135" s="123"/>
      <c r="R135" s="90"/>
      <c r="T135" s="91"/>
      <c r="U135" s="88"/>
      <c r="V135" s="88"/>
      <c r="W135" s="92">
        <f>SUM(W136:W146)</f>
        <v>0</v>
      </c>
      <c r="X135" s="88"/>
      <c r="Y135" s="92">
        <f>SUM(Y136:Y146)</f>
        <v>6.6E-3</v>
      </c>
      <c r="Z135" s="88"/>
      <c r="AA135" s="93">
        <f>SUM(AA136:AA146)</f>
        <v>4.1999999999999997E-3</v>
      </c>
      <c r="AR135" s="94" t="s">
        <v>50</v>
      </c>
      <c r="AT135" s="95" t="s">
        <v>44</v>
      </c>
      <c r="AU135" s="95" t="s">
        <v>11</v>
      </c>
      <c r="AY135" s="94" t="s">
        <v>95</v>
      </c>
      <c r="BK135" s="96">
        <f>SUM(BK136:BK146)</f>
        <v>0</v>
      </c>
    </row>
    <row r="136" spans="2:65" s="1" customFormat="1" ht="28.9" customHeight="1" x14ac:dyDescent="0.3">
      <c r="B136" s="69"/>
      <c r="C136" s="98" t="s">
        <v>118</v>
      </c>
      <c r="D136" s="98" t="s">
        <v>96</v>
      </c>
      <c r="E136" s="99" t="s">
        <v>119</v>
      </c>
      <c r="F136" s="126" t="s">
        <v>120</v>
      </c>
      <c r="G136" s="127"/>
      <c r="H136" s="127"/>
      <c r="I136" s="127"/>
      <c r="J136" s="100" t="s">
        <v>121</v>
      </c>
      <c r="K136" s="101">
        <v>3</v>
      </c>
      <c r="L136" s="128">
        <v>0</v>
      </c>
      <c r="M136" s="127"/>
      <c r="N136" s="129">
        <f t="shared" ref="N136:N146" si="5">ROUND(L136*K136,2)</f>
        <v>0</v>
      </c>
      <c r="O136" s="127"/>
      <c r="P136" s="127"/>
      <c r="Q136" s="127"/>
      <c r="R136" s="71"/>
      <c r="T136" s="102" t="s">
        <v>1</v>
      </c>
      <c r="U136" s="24" t="s">
        <v>28</v>
      </c>
      <c r="V136" s="20"/>
      <c r="W136" s="103">
        <f t="shared" ref="W136:W146" si="6">V136*K136</f>
        <v>0</v>
      </c>
      <c r="X136" s="103">
        <v>2.9E-4</v>
      </c>
      <c r="Y136" s="103">
        <f t="shared" ref="Y136:Y146" si="7">X136*K136</f>
        <v>8.7000000000000001E-4</v>
      </c>
      <c r="Z136" s="103">
        <v>0</v>
      </c>
      <c r="AA136" s="104">
        <f t="shared" ref="AA136:AA146" si="8">Z136*K136</f>
        <v>0</v>
      </c>
      <c r="AR136" s="7" t="s">
        <v>122</v>
      </c>
      <c r="AT136" s="7" t="s">
        <v>96</v>
      </c>
      <c r="AU136" s="7" t="s">
        <v>50</v>
      </c>
      <c r="AY136" s="7" t="s">
        <v>95</v>
      </c>
      <c r="BE136" s="50">
        <f t="shared" ref="BE136:BE146" si="9">IF(U136="základní",N136,0)</f>
        <v>0</v>
      </c>
      <c r="BF136" s="50">
        <f t="shared" ref="BF136:BF146" si="10">IF(U136="snížená",N136,0)</f>
        <v>0</v>
      </c>
      <c r="BG136" s="50">
        <f t="shared" ref="BG136:BG146" si="11">IF(U136="zákl. přenesená",N136,0)</f>
        <v>0</v>
      </c>
      <c r="BH136" s="50">
        <f t="shared" ref="BH136:BH146" si="12">IF(U136="sníž. přenesená",N136,0)</f>
        <v>0</v>
      </c>
      <c r="BI136" s="50">
        <f t="shared" ref="BI136:BI146" si="13">IF(U136="nulová",N136,0)</f>
        <v>0</v>
      </c>
      <c r="BJ136" s="7" t="s">
        <v>11</v>
      </c>
      <c r="BK136" s="50">
        <f t="shared" ref="BK136:BK146" si="14">ROUND(L136*K136,2)</f>
        <v>0</v>
      </c>
      <c r="BL136" s="7" t="s">
        <v>122</v>
      </c>
      <c r="BM136" s="7" t="s">
        <v>123</v>
      </c>
    </row>
    <row r="137" spans="2:65" s="1" customFormat="1" ht="28.9" customHeight="1" x14ac:dyDescent="0.3">
      <c r="B137" s="69"/>
      <c r="C137" s="98" t="s">
        <v>124</v>
      </c>
      <c r="D137" s="98" t="s">
        <v>96</v>
      </c>
      <c r="E137" s="99" t="s">
        <v>125</v>
      </c>
      <c r="F137" s="126" t="s">
        <v>126</v>
      </c>
      <c r="G137" s="127"/>
      <c r="H137" s="127"/>
      <c r="I137" s="127"/>
      <c r="J137" s="100" t="s">
        <v>121</v>
      </c>
      <c r="K137" s="101">
        <v>3</v>
      </c>
      <c r="L137" s="128">
        <v>0</v>
      </c>
      <c r="M137" s="127"/>
      <c r="N137" s="129">
        <f t="shared" si="5"/>
        <v>0</v>
      </c>
      <c r="O137" s="127"/>
      <c r="P137" s="127"/>
      <c r="Q137" s="127"/>
      <c r="R137" s="71"/>
      <c r="T137" s="102" t="s">
        <v>1</v>
      </c>
      <c r="U137" s="24" t="s">
        <v>28</v>
      </c>
      <c r="V137" s="20"/>
      <c r="W137" s="103">
        <f t="shared" si="6"/>
        <v>0</v>
      </c>
      <c r="X137" s="103">
        <v>3.5E-4</v>
      </c>
      <c r="Y137" s="103">
        <f t="shared" si="7"/>
        <v>1.0499999999999999E-3</v>
      </c>
      <c r="Z137" s="103">
        <v>0</v>
      </c>
      <c r="AA137" s="104">
        <f t="shared" si="8"/>
        <v>0</v>
      </c>
      <c r="AR137" s="7" t="s">
        <v>122</v>
      </c>
      <c r="AT137" s="7" t="s">
        <v>96</v>
      </c>
      <c r="AU137" s="7" t="s">
        <v>50</v>
      </c>
      <c r="AY137" s="7" t="s">
        <v>95</v>
      </c>
      <c r="BE137" s="50">
        <f t="shared" si="9"/>
        <v>0</v>
      </c>
      <c r="BF137" s="50">
        <f t="shared" si="10"/>
        <v>0</v>
      </c>
      <c r="BG137" s="50">
        <f t="shared" si="11"/>
        <v>0</v>
      </c>
      <c r="BH137" s="50">
        <f t="shared" si="12"/>
        <v>0</v>
      </c>
      <c r="BI137" s="50">
        <f t="shared" si="13"/>
        <v>0</v>
      </c>
      <c r="BJ137" s="7" t="s">
        <v>11</v>
      </c>
      <c r="BK137" s="50">
        <f t="shared" si="14"/>
        <v>0</v>
      </c>
      <c r="BL137" s="7" t="s">
        <v>122</v>
      </c>
      <c r="BM137" s="7" t="s">
        <v>127</v>
      </c>
    </row>
    <row r="138" spans="2:65" s="1" customFormat="1" ht="28.9" customHeight="1" x14ac:dyDescent="0.3">
      <c r="B138" s="69"/>
      <c r="C138" s="98" t="s">
        <v>128</v>
      </c>
      <c r="D138" s="98" t="s">
        <v>96</v>
      </c>
      <c r="E138" s="99" t="s">
        <v>129</v>
      </c>
      <c r="F138" s="126" t="s">
        <v>130</v>
      </c>
      <c r="G138" s="127"/>
      <c r="H138" s="127"/>
      <c r="I138" s="127"/>
      <c r="J138" s="100" t="s">
        <v>131</v>
      </c>
      <c r="K138" s="101">
        <v>3</v>
      </c>
      <c r="L138" s="128">
        <v>0</v>
      </c>
      <c r="M138" s="127"/>
      <c r="N138" s="129">
        <f t="shared" si="5"/>
        <v>0</v>
      </c>
      <c r="O138" s="127"/>
      <c r="P138" s="127"/>
      <c r="Q138" s="127"/>
      <c r="R138" s="71"/>
      <c r="T138" s="102" t="s">
        <v>1</v>
      </c>
      <c r="U138" s="24" t="s">
        <v>28</v>
      </c>
      <c r="V138" s="20"/>
      <c r="W138" s="103">
        <f t="shared" si="6"/>
        <v>0</v>
      </c>
      <c r="X138" s="103">
        <v>0</v>
      </c>
      <c r="Y138" s="103">
        <f t="shared" si="7"/>
        <v>0</v>
      </c>
      <c r="Z138" s="103">
        <v>0</v>
      </c>
      <c r="AA138" s="104">
        <f t="shared" si="8"/>
        <v>0</v>
      </c>
      <c r="AR138" s="7" t="s">
        <v>122</v>
      </c>
      <c r="AT138" s="7" t="s">
        <v>96</v>
      </c>
      <c r="AU138" s="7" t="s">
        <v>50</v>
      </c>
      <c r="AY138" s="7" t="s">
        <v>95</v>
      </c>
      <c r="BE138" s="50">
        <f t="shared" si="9"/>
        <v>0</v>
      </c>
      <c r="BF138" s="50">
        <f t="shared" si="10"/>
        <v>0</v>
      </c>
      <c r="BG138" s="50">
        <f t="shared" si="11"/>
        <v>0</v>
      </c>
      <c r="BH138" s="50">
        <f t="shared" si="12"/>
        <v>0</v>
      </c>
      <c r="BI138" s="50">
        <f t="shared" si="13"/>
        <v>0</v>
      </c>
      <c r="BJ138" s="7" t="s">
        <v>11</v>
      </c>
      <c r="BK138" s="50">
        <f t="shared" si="14"/>
        <v>0</v>
      </c>
      <c r="BL138" s="7" t="s">
        <v>122</v>
      </c>
      <c r="BM138" s="7" t="s">
        <v>132</v>
      </c>
    </row>
    <row r="139" spans="2:65" s="1" customFormat="1" ht="20.45" customHeight="1" x14ac:dyDescent="0.3">
      <c r="B139" s="69"/>
      <c r="C139" s="98" t="s">
        <v>133</v>
      </c>
      <c r="D139" s="98" t="s">
        <v>96</v>
      </c>
      <c r="E139" s="99" t="s">
        <v>134</v>
      </c>
      <c r="F139" s="126" t="s">
        <v>135</v>
      </c>
      <c r="G139" s="127"/>
      <c r="H139" s="127"/>
      <c r="I139" s="127"/>
      <c r="J139" s="100" t="s">
        <v>131</v>
      </c>
      <c r="K139" s="101">
        <v>1</v>
      </c>
      <c r="L139" s="128">
        <v>0</v>
      </c>
      <c r="M139" s="127"/>
      <c r="N139" s="129">
        <f t="shared" si="5"/>
        <v>0</v>
      </c>
      <c r="O139" s="127"/>
      <c r="P139" s="127"/>
      <c r="Q139" s="127"/>
      <c r="R139" s="71"/>
      <c r="T139" s="102" t="s">
        <v>1</v>
      </c>
      <c r="U139" s="24" t="s">
        <v>28</v>
      </c>
      <c r="V139" s="20"/>
      <c r="W139" s="103">
        <f t="shared" si="6"/>
        <v>0</v>
      </c>
      <c r="X139" s="103">
        <v>5.6999999999999998E-4</v>
      </c>
      <c r="Y139" s="103">
        <f t="shared" si="7"/>
        <v>5.6999999999999998E-4</v>
      </c>
      <c r="Z139" s="103">
        <v>0</v>
      </c>
      <c r="AA139" s="104">
        <f t="shared" si="8"/>
        <v>0</v>
      </c>
      <c r="AR139" s="7" t="s">
        <v>122</v>
      </c>
      <c r="AT139" s="7" t="s">
        <v>96</v>
      </c>
      <c r="AU139" s="7" t="s">
        <v>50</v>
      </c>
      <c r="AY139" s="7" t="s">
        <v>95</v>
      </c>
      <c r="BE139" s="50">
        <f t="shared" si="9"/>
        <v>0</v>
      </c>
      <c r="BF139" s="50">
        <f t="shared" si="10"/>
        <v>0</v>
      </c>
      <c r="BG139" s="50">
        <f t="shared" si="11"/>
        <v>0</v>
      </c>
      <c r="BH139" s="50">
        <f t="shared" si="12"/>
        <v>0</v>
      </c>
      <c r="BI139" s="50">
        <f t="shared" si="13"/>
        <v>0</v>
      </c>
      <c r="BJ139" s="7" t="s">
        <v>11</v>
      </c>
      <c r="BK139" s="50">
        <f t="shared" si="14"/>
        <v>0</v>
      </c>
      <c r="BL139" s="7" t="s">
        <v>122</v>
      </c>
      <c r="BM139" s="7" t="s">
        <v>136</v>
      </c>
    </row>
    <row r="140" spans="2:65" s="1" customFormat="1" ht="28.9" customHeight="1" x14ac:dyDescent="0.3">
      <c r="B140" s="69"/>
      <c r="C140" s="105" t="s">
        <v>15</v>
      </c>
      <c r="D140" s="105" t="s">
        <v>137</v>
      </c>
      <c r="E140" s="106" t="s">
        <v>138</v>
      </c>
      <c r="F140" s="135" t="s">
        <v>233</v>
      </c>
      <c r="G140" s="136"/>
      <c r="H140" s="136"/>
      <c r="I140" s="136"/>
      <c r="J140" s="107" t="s">
        <v>131</v>
      </c>
      <c r="K140" s="108">
        <v>1</v>
      </c>
      <c r="L140" s="137">
        <v>0</v>
      </c>
      <c r="M140" s="136"/>
      <c r="N140" s="138">
        <f t="shared" si="5"/>
        <v>0</v>
      </c>
      <c r="O140" s="127"/>
      <c r="P140" s="127"/>
      <c r="Q140" s="127"/>
      <c r="R140" s="71"/>
      <c r="T140" s="102" t="s">
        <v>1</v>
      </c>
      <c r="U140" s="24" t="s">
        <v>28</v>
      </c>
      <c r="V140" s="20"/>
      <c r="W140" s="103">
        <f t="shared" si="6"/>
        <v>0</v>
      </c>
      <c r="X140" s="103">
        <v>3.5500000000000002E-3</v>
      </c>
      <c r="Y140" s="103">
        <f t="shared" si="7"/>
        <v>3.5500000000000002E-3</v>
      </c>
      <c r="Z140" s="103">
        <v>0</v>
      </c>
      <c r="AA140" s="104">
        <f t="shared" si="8"/>
        <v>0</v>
      </c>
      <c r="AR140" s="7" t="s">
        <v>139</v>
      </c>
      <c r="AT140" s="7" t="s">
        <v>137</v>
      </c>
      <c r="AU140" s="7" t="s">
        <v>50</v>
      </c>
      <c r="AY140" s="7" t="s">
        <v>95</v>
      </c>
      <c r="BE140" s="50">
        <f t="shared" si="9"/>
        <v>0</v>
      </c>
      <c r="BF140" s="50">
        <f t="shared" si="10"/>
        <v>0</v>
      </c>
      <c r="BG140" s="50">
        <f t="shared" si="11"/>
        <v>0</v>
      </c>
      <c r="BH140" s="50">
        <f t="shared" si="12"/>
        <v>0</v>
      </c>
      <c r="BI140" s="50">
        <f t="shared" si="13"/>
        <v>0</v>
      </c>
      <c r="BJ140" s="7" t="s">
        <v>11</v>
      </c>
      <c r="BK140" s="50">
        <f t="shared" si="14"/>
        <v>0</v>
      </c>
      <c r="BL140" s="7" t="s">
        <v>122</v>
      </c>
      <c r="BM140" s="7" t="s">
        <v>140</v>
      </c>
    </row>
    <row r="141" spans="2:65" s="1" customFormat="1" ht="20.45" customHeight="1" x14ac:dyDescent="0.3">
      <c r="B141" s="69"/>
      <c r="C141" s="98" t="s">
        <v>141</v>
      </c>
      <c r="D141" s="98" t="s">
        <v>96</v>
      </c>
      <c r="E141" s="99" t="s">
        <v>142</v>
      </c>
      <c r="F141" s="126" t="s">
        <v>143</v>
      </c>
      <c r="G141" s="127"/>
      <c r="H141" s="127"/>
      <c r="I141" s="127"/>
      <c r="J141" s="100" t="s">
        <v>131</v>
      </c>
      <c r="K141" s="101">
        <v>1</v>
      </c>
      <c r="L141" s="128">
        <v>0</v>
      </c>
      <c r="M141" s="127"/>
      <c r="N141" s="129">
        <f t="shared" si="5"/>
        <v>0</v>
      </c>
      <c r="O141" s="127"/>
      <c r="P141" s="127"/>
      <c r="Q141" s="127"/>
      <c r="R141" s="71"/>
      <c r="T141" s="102" t="s">
        <v>1</v>
      </c>
      <c r="U141" s="24" t="s">
        <v>28</v>
      </c>
      <c r="V141" s="20"/>
      <c r="W141" s="103">
        <f t="shared" si="6"/>
        <v>0</v>
      </c>
      <c r="X141" s="103">
        <v>1.8000000000000001E-4</v>
      </c>
      <c r="Y141" s="103">
        <f t="shared" si="7"/>
        <v>1.8000000000000001E-4</v>
      </c>
      <c r="Z141" s="103">
        <v>0</v>
      </c>
      <c r="AA141" s="104">
        <f t="shared" si="8"/>
        <v>0</v>
      </c>
      <c r="AR141" s="7" t="s">
        <v>122</v>
      </c>
      <c r="AT141" s="7" t="s">
        <v>96</v>
      </c>
      <c r="AU141" s="7" t="s">
        <v>50</v>
      </c>
      <c r="AY141" s="7" t="s">
        <v>95</v>
      </c>
      <c r="BE141" s="50">
        <f t="shared" si="9"/>
        <v>0</v>
      </c>
      <c r="BF141" s="50">
        <f t="shared" si="10"/>
        <v>0</v>
      </c>
      <c r="BG141" s="50">
        <f t="shared" si="11"/>
        <v>0</v>
      </c>
      <c r="BH141" s="50">
        <f t="shared" si="12"/>
        <v>0</v>
      </c>
      <c r="BI141" s="50">
        <f t="shared" si="13"/>
        <v>0</v>
      </c>
      <c r="BJ141" s="7" t="s">
        <v>11</v>
      </c>
      <c r="BK141" s="50">
        <f t="shared" si="14"/>
        <v>0</v>
      </c>
      <c r="BL141" s="7" t="s">
        <v>122</v>
      </c>
      <c r="BM141" s="7" t="s">
        <v>144</v>
      </c>
    </row>
    <row r="142" spans="2:65" s="1" customFormat="1" ht="28.9" customHeight="1" x14ac:dyDescent="0.3">
      <c r="B142" s="69"/>
      <c r="C142" s="105" t="s">
        <v>145</v>
      </c>
      <c r="D142" s="105" t="s">
        <v>137</v>
      </c>
      <c r="E142" s="106" t="s">
        <v>146</v>
      </c>
      <c r="F142" s="135" t="s">
        <v>234</v>
      </c>
      <c r="G142" s="136"/>
      <c r="H142" s="136"/>
      <c r="I142" s="136"/>
      <c r="J142" s="107" t="s">
        <v>131</v>
      </c>
      <c r="K142" s="108">
        <v>1</v>
      </c>
      <c r="L142" s="137">
        <v>0</v>
      </c>
      <c r="M142" s="136"/>
      <c r="N142" s="138">
        <f t="shared" si="5"/>
        <v>0</v>
      </c>
      <c r="O142" s="127"/>
      <c r="P142" s="127"/>
      <c r="Q142" s="127"/>
      <c r="R142" s="71"/>
      <c r="T142" s="102" t="s">
        <v>1</v>
      </c>
      <c r="U142" s="24" t="s">
        <v>28</v>
      </c>
      <c r="V142" s="20"/>
      <c r="W142" s="103">
        <f t="shared" si="6"/>
        <v>0</v>
      </c>
      <c r="X142" s="103">
        <v>3.8000000000000002E-4</v>
      </c>
      <c r="Y142" s="103">
        <f t="shared" si="7"/>
        <v>3.8000000000000002E-4</v>
      </c>
      <c r="Z142" s="103">
        <v>0</v>
      </c>
      <c r="AA142" s="104">
        <f t="shared" si="8"/>
        <v>0</v>
      </c>
      <c r="AR142" s="7" t="s">
        <v>139</v>
      </c>
      <c r="AT142" s="7" t="s">
        <v>137</v>
      </c>
      <c r="AU142" s="7" t="s">
        <v>50</v>
      </c>
      <c r="AY142" s="7" t="s">
        <v>95</v>
      </c>
      <c r="BE142" s="50">
        <f t="shared" si="9"/>
        <v>0</v>
      </c>
      <c r="BF142" s="50">
        <f t="shared" si="10"/>
        <v>0</v>
      </c>
      <c r="BG142" s="50">
        <f t="shared" si="11"/>
        <v>0</v>
      </c>
      <c r="BH142" s="50">
        <f t="shared" si="12"/>
        <v>0</v>
      </c>
      <c r="BI142" s="50">
        <f t="shared" si="13"/>
        <v>0</v>
      </c>
      <c r="BJ142" s="7" t="s">
        <v>11</v>
      </c>
      <c r="BK142" s="50">
        <f t="shared" si="14"/>
        <v>0</v>
      </c>
      <c r="BL142" s="7" t="s">
        <v>122</v>
      </c>
      <c r="BM142" s="7" t="s">
        <v>147</v>
      </c>
    </row>
    <row r="143" spans="2:65" s="1" customFormat="1" ht="20.45" customHeight="1" x14ac:dyDescent="0.3">
      <c r="B143" s="69"/>
      <c r="C143" s="98" t="s">
        <v>148</v>
      </c>
      <c r="D143" s="98" t="s">
        <v>96</v>
      </c>
      <c r="E143" s="99" t="s">
        <v>149</v>
      </c>
      <c r="F143" s="126" t="s">
        <v>150</v>
      </c>
      <c r="G143" s="127"/>
      <c r="H143" s="127"/>
      <c r="I143" s="127"/>
      <c r="J143" s="100" t="s">
        <v>131</v>
      </c>
      <c r="K143" s="101">
        <v>1</v>
      </c>
      <c r="L143" s="128">
        <v>0</v>
      </c>
      <c r="M143" s="127"/>
      <c r="N143" s="129">
        <f t="shared" si="5"/>
        <v>0</v>
      </c>
      <c r="O143" s="127"/>
      <c r="P143" s="127"/>
      <c r="Q143" s="127"/>
      <c r="R143" s="71"/>
      <c r="T143" s="102" t="s">
        <v>1</v>
      </c>
      <c r="U143" s="24" t="s">
        <v>28</v>
      </c>
      <c r="V143" s="20"/>
      <c r="W143" s="103">
        <f t="shared" si="6"/>
        <v>0</v>
      </c>
      <c r="X143" s="103">
        <v>0</v>
      </c>
      <c r="Y143" s="103">
        <f t="shared" si="7"/>
        <v>0</v>
      </c>
      <c r="Z143" s="103">
        <v>4.1999999999999997E-3</v>
      </c>
      <c r="AA143" s="104">
        <f t="shared" si="8"/>
        <v>4.1999999999999997E-3</v>
      </c>
      <c r="AR143" s="7" t="s">
        <v>122</v>
      </c>
      <c r="AT143" s="7" t="s">
        <v>96</v>
      </c>
      <c r="AU143" s="7" t="s">
        <v>50</v>
      </c>
      <c r="AY143" s="7" t="s">
        <v>95</v>
      </c>
      <c r="BE143" s="50">
        <f t="shared" si="9"/>
        <v>0</v>
      </c>
      <c r="BF143" s="50">
        <f t="shared" si="10"/>
        <v>0</v>
      </c>
      <c r="BG143" s="50">
        <f t="shared" si="11"/>
        <v>0</v>
      </c>
      <c r="BH143" s="50">
        <f t="shared" si="12"/>
        <v>0</v>
      </c>
      <c r="BI143" s="50">
        <f t="shared" si="13"/>
        <v>0</v>
      </c>
      <c r="BJ143" s="7" t="s">
        <v>11</v>
      </c>
      <c r="BK143" s="50">
        <f t="shared" si="14"/>
        <v>0</v>
      </c>
      <c r="BL143" s="7" t="s">
        <v>122</v>
      </c>
      <c r="BM143" s="7" t="s">
        <v>151</v>
      </c>
    </row>
    <row r="144" spans="2:65" s="1" customFormat="1" ht="28.9" customHeight="1" x14ac:dyDescent="0.3">
      <c r="B144" s="69"/>
      <c r="C144" s="98" t="s">
        <v>152</v>
      </c>
      <c r="D144" s="98" t="s">
        <v>96</v>
      </c>
      <c r="E144" s="99" t="s">
        <v>153</v>
      </c>
      <c r="F144" s="126" t="s">
        <v>154</v>
      </c>
      <c r="G144" s="127"/>
      <c r="H144" s="127"/>
      <c r="I144" s="127"/>
      <c r="J144" s="100" t="s">
        <v>121</v>
      </c>
      <c r="K144" s="101">
        <v>6</v>
      </c>
      <c r="L144" s="128">
        <v>0</v>
      </c>
      <c r="M144" s="127"/>
      <c r="N144" s="129">
        <f t="shared" si="5"/>
        <v>0</v>
      </c>
      <c r="O144" s="127"/>
      <c r="P144" s="127"/>
      <c r="Q144" s="127"/>
      <c r="R144" s="71"/>
      <c r="T144" s="102" t="s">
        <v>1</v>
      </c>
      <c r="U144" s="24" t="s">
        <v>28</v>
      </c>
      <c r="V144" s="20"/>
      <c r="W144" s="103">
        <f t="shared" si="6"/>
        <v>0</v>
      </c>
      <c r="X144" s="103">
        <v>0</v>
      </c>
      <c r="Y144" s="103">
        <f t="shared" si="7"/>
        <v>0</v>
      </c>
      <c r="Z144" s="103">
        <v>0</v>
      </c>
      <c r="AA144" s="104">
        <f t="shared" si="8"/>
        <v>0</v>
      </c>
      <c r="AR144" s="7" t="s">
        <v>122</v>
      </c>
      <c r="AT144" s="7" t="s">
        <v>96</v>
      </c>
      <c r="AU144" s="7" t="s">
        <v>50</v>
      </c>
      <c r="AY144" s="7" t="s">
        <v>95</v>
      </c>
      <c r="BE144" s="50">
        <f t="shared" si="9"/>
        <v>0</v>
      </c>
      <c r="BF144" s="50">
        <f t="shared" si="10"/>
        <v>0</v>
      </c>
      <c r="BG144" s="50">
        <f t="shared" si="11"/>
        <v>0</v>
      </c>
      <c r="BH144" s="50">
        <f t="shared" si="12"/>
        <v>0</v>
      </c>
      <c r="BI144" s="50">
        <f t="shared" si="13"/>
        <v>0</v>
      </c>
      <c r="BJ144" s="7" t="s">
        <v>11</v>
      </c>
      <c r="BK144" s="50">
        <f t="shared" si="14"/>
        <v>0</v>
      </c>
      <c r="BL144" s="7" t="s">
        <v>122</v>
      </c>
      <c r="BM144" s="7" t="s">
        <v>155</v>
      </c>
    </row>
    <row r="145" spans="2:65" s="1" customFormat="1" ht="40.15" customHeight="1" x14ac:dyDescent="0.3">
      <c r="B145" s="69"/>
      <c r="C145" s="98" t="s">
        <v>6</v>
      </c>
      <c r="D145" s="98" t="s">
        <v>96</v>
      </c>
      <c r="E145" s="99" t="s">
        <v>156</v>
      </c>
      <c r="F145" s="126" t="s">
        <v>157</v>
      </c>
      <c r="G145" s="127"/>
      <c r="H145" s="127"/>
      <c r="I145" s="127"/>
      <c r="J145" s="100" t="s">
        <v>109</v>
      </c>
      <c r="K145" s="101">
        <v>4.0000000000000001E-3</v>
      </c>
      <c r="L145" s="128">
        <v>0</v>
      </c>
      <c r="M145" s="127"/>
      <c r="N145" s="129">
        <f t="shared" si="5"/>
        <v>0</v>
      </c>
      <c r="O145" s="127"/>
      <c r="P145" s="127"/>
      <c r="Q145" s="127"/>
      <c r="R145" s="71"/>
      <c r="T145" s="102" t="s">
        <v>1</v>
      </c>
      <c r="U145" s="24" t="s">
        <v>28</v>
      </c>
      <c r="V145" s="20"/>
      <c r="W145" s="103">
        <f t="shared" si="6"/>
        <v>0</v>
      </c>
      <c r="X145" s="103">
        <v>0</v>
      </c>
      <c r="Y145" s="103">
        <f t="shared" si="7"/>
        <v>0</v>
      </c>
      <c r="Z145" s="103">
        <v>0</v>
      </c>
      <c r="AA145" s="104">
        <f t="shared" si="8"/>
        <v>0</v>
      </c>
      <c r="AR145" s="7" t="s">
        <v>122</v>
      </c>
      <c r="AT145" s="7" t="s">
        <v>96</v>
      </c>
      <c r="AU145" s="7" t="s">
        <v>50</v>
      </c>
      <c r="AY145" s="7" t="s">
        <v>95</v>
      </c>
      <c r="BE145" s="50">
        <f t="shared" si="9"/>
        <v>0</v>
      </c>
      <c r="BF145" s="50">
        <f t="shared" si="10"/>
        <v>0</v>
      </c>
      <c r="BG145" s="50">
        <f t="shared" si="11"/>
        <v>0</v>
      </c>
      <c r="BH145" s="50">
        <f t="shared" si="12"/>
        <v>0</v>
      </c>
      <c r="BI145" s="50">
        <f t="shared" si="13"/>
        <v>0</v>
      </c>
      <c r="BJ145" s="7" t="s">
        <v>11</v>
      </c>
      <c r="BK145" s="50">
        <f t="shared" si="14"/>
        <v>0</v>
      </c>
      <c r="BL145" s="7" t="s">
        <v>122</v>
      </c>
      <c r="BM145" s="7" t="s">
        <v>158</v>
      </c>
    </row>
    <row r="146" spans="2:65" s="1" customFormat="1" ht="28.9" customHeight="1" x14ac:dyDescent="0.3">
      <c r="B146" s="69"/>
      <c r="C146" s="98" t="s">
        <v>122</v>
      </c>
      <c r="D146" s="98" t="s">
        <v>96</v>
      </c>
      <c r="E146" s="99" t="s">
        <v>159</v>
      </c>
      <c r="F146" s="126" t="s">
        <v>160</v>
      </c>
      <c r="G146" s="127"/>
      <c r="H146" s="127"/>
      <c r="I146" s="127"/>
      <c r="J146" s="100" t="s">
        <v>109</v>
      </c>
      <c r="K146" s="101">
        <v>7.0000000000000001E-3</v>
      </c>
      <c r="L146" s="128">
        <v>0</v>
      </c>
      <c r="M146" s="127"/>
      <c r="N146" s="129">
        <f t="shared" si="5"/>
        <v>0</v>
      </c>
      <c r="O146" s="127"/>
      <c r="P146" s="127"/>
      <c r="Q146" s="127"/>
      <c r="R146" s="71"/>
      <c r="T146" s="102" t="s">
        <v>1</v>
      </c>
      <c r="U146" s="24" t="s">
        <v>28</v>
      </c>
      <c r="V146" s="20"/>
      <c r="W146" s="103">
        <f t="shared" si="6"/>
        <v>0</v>
      </c>
      <c r="X146" s="103">
        <v>0</v>
      </c>
      <c r="Y146" s="103">
        <f t="shared" si="7"/>
        <v>0</v>
      </c>
      <c r="Z146" s="103">
        <v>0</v>
      </c>
      <c r="AA146" s="104">
        <f t="shared" si="8"/>
        <v>0</v>
      </c>
      <c r="AR146" s="7" t="s">
        <v>122</v>
      </c>
      <c r="AT146" s="7" t="s">
        <v>96</v>
      </c>
      <c r="AU146" s="7" t="s">
        <v>50</v>
      </c>
      <c r="AY146" s="7" t="s">
        <v>95</v>
      </c>
      <c r="BE146" s="50">
        <f t="shared" si="9"/>
        <v>0</v>
      </c>
      <c r="BF146" s="50">
        <f t="shared" si="10"/>
        <v>0</v>
      </c>
      <c r="BG146" s="50">
        <f t="shared" si="11"/>
        <v>0</v>
      </c>
      <c r="BH146" s="50">
        <f t="shared" si="12"/>
        <v>0</v>
      </c>
      <c r="BI146" s="50">
        <f t="shared" si="13"/>
        <v>0</v>
      </c>
      <c r="BJ146" s="7" t="s">
        <v>11</v>
      </c>
      <c r="BK146" s="50">
        <f t="shared" si="14"/>
        <v>0</v>
      </c>
      <c r="BL146" s="7" t="s">
        <v>122</v>
      </c>
      <c r="BM146" s="7" t="s">
        <v>161</v>
      </c>
    </row>
    <row r="147" spans="2:65" s="5" customFormat="1" ht="29.85" customHeight="1" x14ac:dyDescent="0.3">
      <c r="B147" s="87"/>
      <c r="C147" s="88"/>
      <c r="D147" s="97" t="s">
        <v>67</v>
      </c>
      <c r="E147" s="97"/>
      <c r="F147" s="97"/>
      <c r="G147" s="97"/>
      <c r="H147" s="97"/>
      <c r="I147" s="97"/>
      <c r="J147" s="97"/>
      <c r="K147" s="97"/>
      <c r="L147" s="97"/>
      <c r="M147" s="97"/>
      <c r="N147" s="124">
        <f>BK147</f>
        <v>0</v>
      </c>
      <c r="O147" s="125"/>
      <c r="P147" s="125"/>
      <c r="Q147" s="125"/>
      <c r="R147" s="90"/>
      <c r="T147" s="91"/>
      <c r="U147" s="88"/>
      <c r="V147" s="88"/>
      <c r="W147" s="92">
        <f>SUM(W148:W160)</f>
        <v>0</v>
      </c>
      <c r="X147" s="88"/>
      <c r="Y147" s="92">
        <f>SUM(Y148:Y160)</f>
        <v>1.47E-2</v>
      </c>
      <c r="Z147" s="88"/>
      <c r="AA147" s="93">
        <f>SUM(AA148:AA160)</f>
        <v>1.5969999999999998E-2</v>
      </c>
      <c r="AR147" s="94" t="s">
        <v>50</v>
      </c>
      <c r="AT147" s="95" t="s">
        <v>44</v>
      </c>
      <c r="AU147" s="95" t="s">
        <v>11</v>
      </c>
      <c r="AY147" s="94" t="s">
        <v>95</v>
      </c>
      <c r="BK147" s="96">
        <f>SUM(BK148:BK160)</f>
        <v>0</v>
      </c>
    </row>
    <row r="148" spans="2:65" s="1" customFormat="1" ht="28.9" customHeight="1" x14ac:dyDescent="0.3">
      <c r="B148" s="69"/>
      <c r="C148" s="98" t="s">
        <v>162</v>
      </c>
      <c r="D148" s="98" t="s">
        <v>96</v>
      </c>
      <c r="E148" s="99" t="s">
        <v>163</v>
      </c>
      <c r="F148" s="126" t="s">
        <v>164</v>
      </c>
      <c r="G148" s="127"/>
      <c r="H148" s="127"/>
      <c r="I148" s="127"/>
      <c r="J148" s="100" t="s">
        <v>121</v>
      </c>
      <c r="K148" s="101">
        <v>7</v>
      </c>
      <c r="L148" s="128">
        <v>0</v>
      </c>
      <c r="M148" s="127"/>
      <c r="N148" s="129">
        <f t="shared" ref="N148:N160" si="15">ROUND(L148*K148,2)</f>
        <v>0</v>
      </c>
      <c r="O148" s="127"/>
      <c r="P148" s="127"/>
      <c r="Q148" s="127"/>
      <c r="R148" s="71"/>
      <c r="T148" s="102" t="s">
        <v>1</v>
      </c>
      <c r="U148" s="24" t="s">
        <v>28</v>
      </c>
      <c r="V148" s="20"/>
      <c r="W148" s="103">
        <f t="shared" ref="W148:W160" si="16">V148*K148</f>
        <v>0</v>
      </c>
      <c r="X148" s="103">
        <v>0</v>
      </c>
      <c r="Y148" s="103">
        <f t="shared" ref="Y148:Y160" si="17">X148*K148</f>
        <v>0</v>
      </c>
      <c r="Z148" s="103">
        <v>2.1299999999999999E-3</v>
      </c>
      <c r="AA148" s="104">
        <f t="shared" ref="AA148:AA160" si="18">Z148*K148</f>
        <v>1.491E-2</v>
      </c>
      <c r="AR148" s="7" t="s">
        <v>122</v>
      </c>
      <c r="AT148" s="7" t="s">
        <v>96</v>
      </c>
      <c r="AU148" s="7" t="s">
        <v>50</v>
      </c>
      <c r="AY148" s="7" t="s">
        <v>95</v>
      </c>
      <c r="BE148" s="50">
        <f t="shared" ref="BE148:BE160" si="19">IF(U148="základní",N148,0)</f>
        <v>0</v>
      </c>
      <c r="BF148" s="50">
        <f t="shared" ref="BF148:BF160" si="20">IF(U148="snížená",N148,0)</f>
        <v>0</v>
      </c>
      <c r="BG148" s="50">
        <f t="shared" ref="BG148:BG160" si="21">IF(U148="zákl. přenesená",N148,0)</f>
        <v>0</v>
      </c>
      <c r="BH148" s="50">
        <f t="shared" ref="BH148:BH160" si="22">IF(U148="sníž. přenesená",N148,0)</f>
        <v>0</v>
      </c>
      <c r="BI148" s="50">
        <f t="shared" ref="BI148:BI160" si="23">IF(U148="nulová",N148,0)</f>
        <v>0</v>
      </c>
      <c r="BJ148" s="7" t="s">
        <v>11</v>
      </c>
      <c r="BK148" s="50">
        <f t="shared" ref="BK148:BK160" si="24">ROUND(L148*K148,2)</f>
        <v>0</v>
      </c>
      <c r="BL148" s="7" t="s">
        <v>122</v>
      </c>
      <c r="BM148" s="7" t="s">
        <v>165</v>
      </c>
    </row>
    <row r="149" spans="2:65" s="1" customFormat="1" ht="28.9" customHeight="1" x14ac:dyDescent="0.3">
      <c r="B149" s="69"/>
      <c r="C149" s="98" t="s">
        <v>166</v>
      </c>
      <c r="D149" s="98" t="s">
        <v>96</v>
      </c>
      <c r="E149" s="99" t="s">
        <v>167</v>
      </c>
      <c r="F149" s="126" t="s">
        <v>168</v>
      </c>
      <c r="G149" s="127"/>
      <c r="H149" s="127"/>
      <c r="I149" s="127"/>
      <c r="J149" s="100" t="s">
        <v>131</v>
      </c>
      <c r="K149" s="101">
        <v>1</v>
      </c>
      <c r="L149" s="128">
        <v>0</v>
      </c>
      <c r="M149" s="127"/>
      <c r="N149" s="129">
        <f t="shared" si="15"/>
        <v>0</v>
      </c>
      <c r="O149" s="127"/>
      <c r="P149" s="127"/>
      <c r="Q149" s="127"/>
      <c r="R149" s="71"/>
      <c r="T149" s="102" t="s">
        <v>1</v>
      </c>
      <c r="U149" s="24" t="s">
        <v>28</v>
      </c>
      <c r="V149" s="20"/>
      <c r="W149" s="103">
        <f t="shared" si="16"/>
        <v>0</v>
      </c>
      <c r="X149" s="103">
        <v>1E-4</v>
      </c>
      <c r="Y149" s="103">
        <f t="shared" si="17"/>
        <v>1E-4</v>
      </c>
      <c r="Z149" s="103">
        <v>0</v>
      </c>
      <c r="AA149" s="104">
        <f t="shared" si="18"/>
        <v>0</v>
      </c>
      <c r="AR149" s="7" t="s">
        <v>122</v>
      </c>
      <c r="AT149" s="7" t="s">
        <v>96</v>
      </c>
      <c r="AU149" s="7" t="s">
        <v>50</v>
      </c>
      <c r="AY149" s="7" t="s">
        <v>95</v>
      </c>
      <c r="BE149" s="50">
        <f t="shared" si="19"/>
        <v>0</v>
      </c>
      <c r="BF149" s="50">
        <f t="shared" si="20"/>
        <v>0</v>
      </c>
      <c r="BG149" s="50">
        <f t="shared" si="21"/>
        <v>0</v>
      </c>
      <c r="BH149" s="50">
        <f t="shared" si="22"/>
        <v>0</v>
      </c>
      <c r="BI149" s="50">
        <f t="shared" si="23"/>
        <v>0</v>
      </c>
      <c r="BJ149" s="7" t="s">
        <v>11</v>
      </c>
      <c r="BK149" s="50">
        <f t="shared" si="24"/>
        <v>0</v>
      </c>
      <c r="BL149" s="7" t="s">
        <v>122</v>
      </c>
      <c r="BM149" s="7" t="s">
        <v>169</v>
      </c>
    </row>
    <row r="150" spans="2:65" s="1" customFormat="1" ht="28.9" customHeight="1" x14ac:dyDescent="0.3">
      <c r="B150" s="69"/>
      <c r="C150" s="98" t="s">
        <v>170</v>
      </c>
      <c r="D150" s="98" t="s">
        <v>96</v>
      </c>
      <c r="E150" s="99" t="s">
        <v>171</v>
      </c>
      <c r="F150" s="126" t="s">
        <v>172</v>
      </c>
      <c r="G150" s="127"/>
      <c r="H150" s="127"/>
      <c r="I150" s="127"/>
      <c r="J150" s="100" t="s">
        <v>131</v>
      </c>
      <c r="K150" s="101">
        <v>2</v>
      </c>
      <c r="L150" s="128">
        <v>0</v>
      </c>
      <c r="M150" s="127"/>
      <c r="N150" s="129">
        <f t="shared" si="15"/>
        <v>0</v>
      </c>
      <c r="O150" s="127"/>
      <c r="P150" s="127"/>
      <c r="Q150" s="127"/>
      <c r="R150" s="71"/>
      <c r="T150" s="102" t="s">
        <v>1</v>
      </c>
      <c r="U150" s="24" t="s">
        <v>28</v>
      </c>
      <c r="V150" s="20"/>
      <c r="W150" s="103">
        <f t="shared" si="16"/>
        <v>0</v>
      </c>
      <c r="X150" s="103">
        <v>0</v>
      </c>
      <c r="Y150" s="103">
        <f t="shared" si="17"/>
        <v>0</v>
      </c>
      <c r="Z150" s="103">
        <v>0</v>
      </c>
      <c r="AA150" s="104">
        <f t="shared" si="18"/>
        <v>0</v>
      </c>
      <c r="AR150" s="7" t="s">
        <v>122</v>
      </c>
      <c r="AT150" s="7" t="s">
        <v>96</v>
      </c>
      <c r="AU150" s="7" t="s">
        <v>50</v>
      </c>
      <c r="AY150" s="7" t="s">
        <v>95</v>
      </c>
      <c r="BE150" s="50">
        <f t="shared" si="19"/>
        <v>0</v>
      </c>
      <c r="BF150" s="50">
        <f t="shared" si="20"/>
        <v>0</v>
      </c>
      <c r="BG150" s="50">
        <f t="shared" si="21"/>
        <v>0</v>
      </c>
      <c r="BH150" s="50">
        <f t="shared" si="22"/>
        <v>0</v>
      </c>
      <c r="BI150" s="50">
        <f t="shared" si="23"/>
        <v>0</v>
      </c>
      <c r="BJ150" s="7" t="s">
        <v>11</v>
      </c>
      <c r="BK150" s="50">
        <f t="shared" si="24"/>
        <v>0</v>
      </c>
      <c r="BL150" s="7" t="s">
        <v>122</v>
      </c>
      <c r="BM150" s="7" t="s">
        <v>173</v>
      </c>
    </row>
    <row r="151" spans="2:65" s="1" customFormat="1" ht="28.9" customHeight="1" x14ac:dyDescent="0.3">
      <c r="B151" s="69"/>
      <c r="C151" s="98" t="s">
        <v>174</v>
      </c>
      <c r="D151" s="98" t="s">
        <v>96</v>
      </c>
      <c r="E151" s="99" t="s">
        <v>175</v>
      </c>
      <c r="F151" s="126" t="s">
        <v>176</v>
      </c>
      <c r="G151" s="127"/>
      <c r="H151" s="127"/>
      <c r="I151" s="127"/>
      <c r="J151" s="100" t="s">
        <v>131</v>
      </c>
      <c r="K151" s="101">
        <v>1</v>
      </c>
      <c r="L151" s="128">
        <v>0</v>
      </c>
      <c r="M151" s="127"/>
      <c r="N151" s="129">
        <f t="shared" si="15"/>
        <v>0</v>
      </c>
      <c r="O151" s="127"/>
      <c r="P151" s="127"/>
      <c r="Q151" s="127"/>
      <c r="R151" s="71"/>
      <c r="T151" s="102" t="s">
        <v>1</v>
      </c>
      <c r="U151" s="24" t="s">
        <v>28</v>
      </c>
      <c r="V151" s="20"/>
      <c r="W151" s="103">
        <f t="shared" si="16"/>
        <v>0</v>
      </c>
      <c r="X151" s="103">
        <v>1.1999999999999999E-3</v>
      </c>
      <c r="Y151" s="103">
        <f t="shared" si="17"/>
        <v>1.1999999999999999E-3</v>
      </c>
      <c r="Z151" s="103">
        <v>0</v>
      </c>
      <c r="AA151" s="104">
        <f t="shared" si="18"/>
        <v>0</v>
      </c>
      <c r="AR151" s="7" t="s">
        <v>122</v>
      </c>
      <c r="AT151" s="7" t="s">
        <v>96</v>
      </c>
      <c r="AU151" s="7" t="s">
        <v>50</v>
      </c>
      <c r="AY151" s="7" t="s">
        <v>95</v>
      </c>
      <c r="BE151" s="50">
        <f t="shared" si="19"/>
        <v>0</v>
      </c>
      <c r="BF151" s="50">
        <f t="shared" si="20"/>
        <v>0</v>
      </c>
      <c r="BG151" s="50">
        <f t="shared" si="21"/>
        <v>0</v>
      </c>
      <c r="BH151" s="50">
        <f t="shared" si="22"/>
        <v>0</v>
      </c>
      <c r="BI151" s="50">
        <f t="shared" si="23"/>
        <v>0</v>
      </c>
      <c r="BJ151" s="7" t="s">
        <v>11</v>
      </c>
      <c r="BK151" s="50">
        <f t="shared" si="24"/>
        <v>0</v>
      </c>
      <c r="BL151" s="7" t="s">
        <v>122</v>
      </c>
      <c r="BM151" s="7" t="s">
        <v>177</v>
      </c>
    </row>
    <row r="152" spans="2:65" s="1" customFormat="1" ht="40.15" customHeight="1" x14ac:dyDescent="0.3">
      <c r="B152" s="69"/>
      <c r="C152" s="98" t="s">
        <v>5</v>
      </c>
      <c r="D152" s="98" t="s">
        <v>96</v>
      </c>
      <c r="E152" s="99" t="s">
        <v>178</v>
      </c>
      <c r="F152" s="141" t="s">
        <v>179</v>
      </c>
      <c r="G152" s="127"/>
      <c r="H152" s="127"/>
      <c r="I152" s="127"/>
      <c r="J152" s="100" t="s">
        <v>121</v>
      </c>
      <c r="K152" s="101">
        <v>6</v>
      </c>
      <c r="L152" s="128">
        <v>0</v>
      </c>
      <c r="M152" s="127"/>
      <c r="N152" s="129">
        <f t="shared" si="15"/>
        <v>0</v>
      </c>
      <c r="O152" s="127"/>
      <c r="P152" s="127"/>
      <c r="Q152" s="127"/>
      <c r="R152" s="71"/>
      <c r="T152" s="102" t="s">
        <v>1</v>
      </c>
      <c r="U152" s="24" t="s">
        <v>28</v>
      </c>
      <c r="V152" s="20"/>
      <c r="W152" s="103">
        <f t="shared" si="16"/>
        <v>0</v>
      </c>
      <c r="X152" s="103">
        <v>1.1900000000000001E-3</v>
      </c>
      <c r="Y152" s="103">
        <f t="shared" si="17"/>
        <v>7.1400000000000005E-3</v>
      </c>
      <c r="Z152" s="103">
        <v>0</v>
      </c>
      <c r="AA152" s="104">
        <f t="shared" si="18"/>
        <v>0</v>
      </c>
      <c r="AR152" s="7" t="s">
        <v>122</v>
      </c>
      <c r="AT152" s="7" t="s">
        <v>96</v>
      </c>
      <c r="AU152" s="7" t="s">
        <v>50</v>
      </c>
      <c r="AY152" s="7" t="s">
        <v>95</v>
      </c>
      <c r="BE152" s="50">
        <f t="shared" si="19"/>
        <v>0</v>
      </c>
      <c r="BF152" s="50">
        <f t="shared" si="20"/>
        <v>0</v>
      </c>
      <c r="BG152" s="50">
        <f t="shared" si="21"/>
        <v>0</v>
      </c>
      <c r="BH152" s="50">
        <f t="shared" si="22"/>
        <v>0</v>
      </c>
      <c r="BI152" s="50">
        <f t="shared" si="23"/>
        <v>0</v>
      </c>
      <c r="BJ152" s="7" t="s">
        <v>11</v>
      </c>
      <c r="BK152" s="50">
        <f t="shared" si="24"/>
        <v>0</v>
      </c>
      <c r="BL152" s="7" t="s">
        <v>122</v>
      </c>
      <c r="BM152" s="7" t="s">
        <v>180</v>
      </c>
    </row>
    <row r="153" spans="2:65" s="1" customFormat="1" ht="28.9" customHeight="1" x14ac:dyDescent="0.3">
      <c r="B153" s="69"/>
      <c r="C153" s="98" t="s">
        <v>181</v>
      </c>
      <c r="D153" s="98" t="s">
        <v>96</v>
      </c>
      <c r="E153" s="99" t="s">
        <v>182</v>
      </c>
      <c r="F153" s="126" t="s">
        <v>183</v>
      </c>
      <c r="G153" s="127"/>
      <c r="H153" s="127"/>
      <c r="I153" s="127"/>
      <c r="J153" s="100" t="s">
        <v>121</v>
      </c>
      <c r="K153" s="101">
        <v>4</v>
      </c>
      <c r="L153" s="128">
        <v>0</v>
      </c>
      <c r="M153" s="127"/>
      <c r="N153" s="129">
        <f t="shared" si="15"/>
        <v>0</v>
      </c>
      <c r="O153" s="127"/>
      <c r="P153" s="127"/>
      <c r="Q153" s="127"/>
      <c r="R153" s="71"/>
      <c r="T153" s="102" t="s">
        <v>1</v>
      </c>
      <c r="U153" s="24" t="s">
        <v>28</v>
      </c>
      <c r="V153" s="20"/>
      <c r="W153" s="103">
        <f t="shared" si="16"/>
        <v>0</v>
      </c>
      <c r="X153" s="103">
        <v>7.7999999999999999E-4</v>
      </c>
      <c r="Y153" s="103">
        <f t="shared" si="17"/>
        <v>3.1199999999999999E-3</v>
      </c>
      <c r="Z153" s="103">
        <v>0</v>
      </c>
      <c r="AA153" s="104">
        <f t="shared" si="18"/>
        <v>0</v>
      </c>
      <c r="AR153" s="7" t="s">
        <v>122</v>
      </c>
      <c r="AT153" s="7" t="s">
        <v>96</v>
      </c>
      <c r="AU153" s="7" t="s">
        <v>50</v>
      </c>
      <c r="AY153" s="7" t="s">
        <v>95</v>
      </c>
      <c r="BE153" s="50">
        <f t="shared" si="19"/>
        <v>0</v>
      </c>
      <c r="BF153" s="50">
        <f t="shared" si="20"/>
        <v>0</v>
      </c>
      <c r="BG153" s="50">
        <f t="shared" si="21"/>
        <v>0</v>
      </c>
      <c r="BH153" s="50">
        <f t="shared" si="22"/>
        <v>0</v>
      </c>
      <c r="BI153" s="50">
        <f t="shared" si="23"/>
        <v>0</v>
      </c>
      <c r="BJ153" s="7" t="s">
        <v>11</v>
      </c>
      <c r="BK153" s="50">
        <f t="shared" si="24"/>
        <v>0</v>
      </c>
      <c r="BL153" s="7" t="s">
        <v>122</v>
      </c>
      <c r="BM153" s="7" t="s">
        <v>184</v>
      </c>
    </row>
    <row r="154" spans="2:65" s="1" customFormat="1" ht="40.15" customHeight="1" x14ac:dyDescent="0.3">
      <c r="B154" s="69"/>
      <c r="C154" s="98" t="s">
        <v>185</v>
      </c>
      <c r="D154" s="98" t="s">
        <v>96</v>
      </c>
      <c r="E154" s="99" t="s">
        <v>186</v>
      </c>
      <c r="F154" s="126" t="s">
        <v>187</v>
      </c>
      <c r="G154" s="127"/>
      <c r="H154" s="127"/>
      <c r="I154" s="127"/>
      <c r="J154" s="100" t="s">
        <v>121</v>
      </c>
      <c r="K154" s="101">
        <v>10</v>
      </c>
      <c r="L154" s="128">
        <v>0</v>
      </c>
      <c r="M154" s="127"/>
      <c r="N154" s="129">
        <f t="shared" si="15"/>
        <v>0</v>
      </c>
      <c r="O154" s="127"/>
      <c r="P154" s="127"/>
      <c r="Q154" s="127"/>
      <c r="R154" s="71"/>
      <c r="T154" s="102" t="s">
        <v>1</v>
      </c>
      <c r="U154" s="24" t="s">
        <v>28</v>
      </c>
      <c r="V154" s="20"/>
      <c r="W154" s="103">
        <f t="shared" si="16"/>
        <v>0</v>
      </c>
      <c r="X154" s="103">
        <v>6.9999999999999994E-5</v>
      </c>
      <c r="Y154" s="103">
        <f t="shared" si="17"/>
        <v>6.9999999999999988E-4</v>
      </c>
      <c r="Z154" s="103">
        <v>0</v>
      </c>
      <c r="AA154" s="104">
        <f t="shared" si="18"/>
        <v>0</v>
      </c>
      <c r="AR154" s="7" t="s">
        <v>122</v>
      </c>
      <c r="AT154" s="7" t="s">
        <v>96</v>
      </c>
      <c r="AU154" s="7" t="s">
        <v>50</v>
      </c>
      <c r="AY154" s="7" t="s">
        <v>95</v>
      </c>
      <c r="BE154" s="50">
        <f t="shared" si="19"/>
        <v>0</v>
      </c>
      <c r="BF154" s="50">
        <f t="shared" si="20"/>
        <v>0</v>
      </c>
      <c r="BG154" s="50">
        <f t="shared" si="21"/>
        <v>0</v>
      </c>
      <c r="BH154" s="50">
        <f t="shared" si="22"/>
        <v>0</v>
      </c>
      <c r="BI154" s="50">
        <f t="shared" si="23"/>
        <v>0</v>
      </c>
      <c r="BJ154" s="7" t="s">
        <v>11</v>
      </c>
      <c r="BK154" s="50">
        <f t="shared" si="24"/>
        <v>0</v>
      </c>
      <c r="BL154" s="7" t="s">
        <v>122</v>
      </c>
      <c r="BM154" s="7" t="s">
        <v>188</v>
      </c>
    </row>
    <row r="155" spans="2:65" s="1" customFormat="1" ht="28.9" customHeight="1" x14ac:dyDescent="0.3">
      <c r="B155" s="69"/>
      <c r="C155" s="98" t="s">
        <v>189</v>
      </c>
      <c r="D155" s="98" t="s">
        <v>96</v>
      </c>
      <c r="E155" s="99" t="s">
        <v>190</v>
      </c>
      <c r="F155" s="126" t="s">
        <v>191</v>
      </c>
      <c r="G155" s="127"/>
      <c r="H155" s="127"/>
      <c r="I155" s="127"/>
      <c r="J155" s="100" t="s">
        <v>131</v>
      </c>
      <c r="K155" s="101">
        <v>2</v>
      </c>
      <c r="L155" s="128">
        <v>0</v>
      </c>
      <c r="M155" s="127"/>
      <c r="N155" s="129">
        <f t="shared" si="15"/>
        <v>0</v>
      </c>
      <c r="O155" s="127"/>
      <c r="P155" s="127"/>
      <c r="Q155" s="127"/>
      <c r="R155" s="71"/>
      <c r="T155" s="102" t="s">
        <v>1</v>
      </c>
      <c r="U155" s="24" t="s">
        <v>28</v>
      </c>
      <c r="V155" s="20"/>
      <c r="W155" s="103">
        <f t="shared" si="16"/>
        <v>0</v>
      </c>
      <c r="X155" s="103">
        <v>0</v>
      </c>
      <c r="Y155" s="103">
        <f t="shared" si="17"/>
        <v>0</v>
      </c>
      <c r="Z155" s="103">
        <v>5.2999999999999998E-4</v>
      </c>
      <c r="AA155" s="104">
        <f t="shared" si="18"/>
        <v>1.06E-3</v>
      </c>
      <c r="AR155" s="7" t="s">
        <v>122</v>
      </c>
      <c r="AT155" s="7" t="s">
        <v>96</v>
      </c>
      <c r="AU155" s="7" t="s">
        <v>50</v>
      </c>
      <c r="AY155" s="7" t="s">
        <v>95</v>
      </c>
      <c r="BE155" s="50">
        <f t="shared" si="19"/>
        <v>0</v>
      </c>
      <c r="BF155" s="50">
        <f t="shared" si="20"/>
        <v>0</v>
      </c>
      <c r="BG155" s="50">
        <f t="shared" si="21"/>
        <v>0</v>
      </c>
      <c r="BH155" s="50">
        <f t="shared" si="22"/>
        <v>0</v>
      </c>
      <c r="BI155" s="50">
        <f t="shared" si="23"/>
        <v>0</v>
      </c>
      <c r="BJ155" s="7" t="s">
        <v>11</v>
      </c>
      <c r="BK155" s="50">
        <f t="shared" si="24"/>
        <v>0</v>
      </c>
      <c r="BL155" s="7" t="s">
        <v>122</v>
      </c>
      <c r="BM155" s="7" t="s">
        <v>192</v>
      </c>
    </row>
    <row r="156" spans="2:65" s="1" customFormat="1" ht="28.9" customHeight="1" x14ac:dyDescent="0.3">
      <c r="B156" s="69"/>
      <c r="C156" s="98" t="s">
        <v>193</v>
      </c>
      <c r="D156" s="98" t="s">
        <v>96</v>
      </c>
      <c r="E156" s="99" t="s">
        <v>194</v>
      </c>
      <c r="F156" s="126" t="s">
        <v>195</v>
      </c>
      <c r="G156" s="127"/>
      <c r="H156" s="127"/>
      <c r="I156" s="127"/>
      <c r="J156" s="100" t="s">
        <v>131</v>
      </c>
      <c r="K156" s="101">
        <v>2</v>
      </c>
      <c r="L156" s="128">
        <v>0</v>
      </c>
      <c r="M156" s="127"/>
      <c r="N156" s="129">
        <f t="shared" si="15"/>
        <v>0</v>
      </c>
      <c r="O156" s="127"/>
      <c r="P156" s="127"/>
      <c r="Q156" s="127"/>
      <c r="R156" s="71"/>
      <c r="T156" s="102" t="s">
        <v>1</v>
      </c>
      <c r="U156" s="24" t="s">
        <v>28</v>
      </c>
      <c r="V156" s="20"/>
      <c r="W156" s="103">
        <f t="shared" si="16"/>
        <v>0</v>
      </c>
      <c r="X156" s="103">
        <v>2.0000000000000002E-5</v>
      </c>
      <c r="Y156" s="103">
        <f t="shared" si="17"/>
        <v>4.0000000000000003E-5</v>
      </c>
      <c r="Z156" s="103">
        <v>0</v>
      </c>
      <c r="AA156" s="104">
        <f t="shared" si="18"/>
        <v>0</v>
      </c>
      <c r="AR156" s="7" t="s">
        <v>122</v>
      </c>
      <c r="AT156" s="7" t="s">
        <v>96</v>
      </c>
      <c r="AU156" s="7" t="s">
        <v>50</v>
      </c>
      <c r="AY156" s="7" t="s">
        <v>95</v>
      </c>
      <c r="BE156" s="50">
        <f t="shared" si="19"/>
        <v>0</v>
      </c>
      <c r="BF156" s="50">
        <f t="shared" si="20"/>
        <v>0</v>
      </c>
      <c r="BG156" s="50">
        <f t="shared" si="21"/>
        <v>0</v>
      </c>
      <c r="BH156" s="50">
        <f t="shared" si="22"/>
        <v>0</v>
      </c>
      <c r="BI156" s="50">
        <f t="shared" si="23"/>
        <v>0</v>
      </c>
      <c r="BJ156" s="7" t="s">
        <v>11</v>
      </c>
      <c r="BK156" s="50">
        <f t="shared" si="24"/>
        <v>0</v>
      </c>
      <c r="BL156" s="7" t="s">
        <v>122</v>
      </c>
      <c r="BM156" s="7" t="s">
        <v>196</v>
      </c>
    </row>
    <row r="157" spans="2:65" s="1" customFormat="1" ht="28.9" customHeight="1" x14ac:dyDescent="0.3">
      <c r="B157" s="69"/>
      <c r="C157" s="105" t="s">
        <v>197</v>
      </c>
      <c r="D157" s="105" t="s">
        <v>137</v>
      </c>
      <c r="E157" s="106" t="s">
        <v>198</v>
      </c>
      <c r="F157" s="135" t="s">
        <v>199</v>
      </c>
      <c r="G157" s="136"/>
      <c r="H157" s="136"/>
      <c r="I157" s="136"/>
      <c r="J157" s="107" t="s">
        <v>131</v>
      </c>
      <c r="K157" s="108">
        <v>2</v>
      </c>
      <c r="L157" s="137">
        <v>0</v>
      </c>
      <c r="M157" s="136"/>
      <c r="N157" s="138">
        <f t="shared" si="15"/>
        <v>0</v>
      </c>
      <c r="O157" s="127"/>
      <c r="P157" s="127"/>
      <c r="Q157" s="127"/>
      <c r="R157" s="71"/>
      <c r="T157" s="102" t="s">
        <v>1</v>
      </c>
      <c r="U157" s="24" t="s">
        <v>28</v>
      </c>
      <c r="V157" s="20"/>
      <c r="W157" s="103">
        <f t="shared" si="16"/>
        <v>0</v>
      </c>
      <c r="X157" s="103">
        <v>2.5000000000000001E-4</v>
      </c>
      <c r="Y157" s="103">
        <f t="shared" si="17"/>
        <v>5.0000000000000001E-4</v>
      </c>
      <c r="Z157" s="103">
        <v>0</v>
      </c>
      <c r="AA157" s="104">
        <f t="shared" si="18"/>
        <v>0</v>
      </c>
      <c r="AR157" s="7" t="s">
        <v>139</v>
      </c>
      <c r="AT157" s="7" t="s">
        <v>137</v>
      </c>
      <c r="AU157" s="7" t="s">
        <v>50</v>
      </c>
      <c r="AY157" s="7" t="s">
        <v>95</v>
      </c>
      <c r="BE157" s="50">
        <f t="shared" si="19"/>
        <v>0</v>
      </c>
      <c r="BF157" s="50">
        <f t="shared" si="20"/>
        <v>0</v>
      </c>
      <c r="BG157" s="50">
        <f t="shared" si="21"/>
        <v>0</v>
      </c>
      <c r="BH157" s="50">
        <f t="shared" si="22"/>
        <v>0</v>
      </c>
      <c r="BI157" s="50">
        <f t="shared" si="23"/>
        <v>0</v>
      </c>
      <c r="BJ157" s="7" t="s">
        <v>11</v>
      </c>
      <c r="BK157" s="50">
        <f t="shared" si="24"/>
        <v>0</v>
      </c>
      <c r="BL157" s="7" t="s">
        <v>122</v>
      </c>
      <c r="BM157" s="7" t="s">
        <v>200</v>
      </c>
    </row>
    <row r="158" spans="2:65" s="1" customFormat="1" ht="28.9" customHeight="1" x14ac:dyDescent="0.3">
      <c r="B158" s="69"/>
      <c r="C158" s="98" t="s">
        <v>201</v>
      </c>
      <c r="D158" s="98" t="s">
        <v>96</v>
      </c>
      <c r="E158" s="99" t="s">
        <v>202</v>
      </c>
      <c r="F158" s="126" t="s">
        <v>203</v>
      </c>
      <c r="G158" s="127"/>
      <c r="H158" s="127"/>
      <c r="I158" s="127"/>
      <c r="J158" s="100" t="s">
        <v>121</v>
      </c>
      <c r="K158" s="101">
        <v>10</v>
      </c>
      <c r="L158" s="128">
        <v>0</v>
      </c>
      <c r="M158" s="127"/>
      <c r="N158" s="129">
        <f t="shared" si="15"/>
        <v>0</v>
      </c>
      <c r="O158" s="127"/>
      <c r="P158" s="127"/>
      <c r="Q158" s="127"/>
      <c r="R158" s="71"/>
      <c r="T158" s="102" t="s">
        <v>1</v>
      </c>
      <c r="U158" s="24" t="s">
        <v>28</v>
      </c>
      <c r="V158" s="20"/>
      <c r="W158" s="103">
        <f t="shared" si="16"/>
        <v>0</v>
      </c>
      <c r="X158" s="103">
        <v>1.9000000000000001E-4</v>
      </c>
      <c r="Y158" s="103">
        <f t="shared" si="17"/>
        <v>1.9000000000000002E-3</v>
      </c>
      <c r="Z158" s="103">
        <v>0</v>
      </c>
      <c r="AA158" s="104">
        <f t="shared" si="18"/>
        <v>0</v>
      </c>
      <c r="AR158" s="7" t="s">
        <v>122</v>
      </c>
      <c r="AT158" s="7" t="s">
        <v>96</v>
      </c>
      <c r="AU158" s="7" t="s">
        <v>50</v>
      </c>
      <c r="AY158" s="7" t="s">
        <v>95</v>
      </c>
      <c r="BE158" s="50">
        <f t="shared" si="19"/>
        <v>0</v>
      </c>
      <c r="BF158" s="50">
        <f t="shared" si="20"/>
        <v>0</v>
      </c>
      <c r="BG158" s="50">
        <f t="shared" si="21"/>
        <v>0</v>
      </c>
      <c r="BH158" s="50">
        <f t="shared" si="22"/>
        <v>0</v>
      </c>
      <c r="BI158" s="50">
        <f t="shared" si="23"/>
        <v>0</v>
      </c>
      <c r="BJ158" s="7" t="s">
        <v>11</v>
      </c>
      <c r="BK158" s="50">
        <f t="shared" si="24"/>
        <v>0</v>
      </c>
      <c r="BL158" s="7" t="s">
        <v>122</v>
      </c>
      <c r="BM158" s="7" t="s">
        <v>204</v>
      </c>
    </row>
    <row r="159" spans="2:65" s="1" customFormat="1" ht="40.15" customHeight="1" x14ac:dyDescent="0.3">
      <c r="B159" s="69"/>
      <c r="C159" s="98" t="s">
        <v>205</v>
      </c>
      <c r="D159" s="98" t="s">
        <v>96</v>
      </c>
      <c r="E159" s="99" t="s">
        <v>206</v>
      </c>
      <c r="F159" s="126" t="s">
        <v>207</v>
      </c>
      <c r="G159" s="127"/>
      <c r="H159" s="127"/>
      <c r="I159" s="127"/>
      <c r="J159" s="100" t="s">
        <v>109</v>
      </c>
      <c r="K159" s="101">
        <v>1.6E-2</v>
      </c>
      <c r="L159" s="128">
        <v>0</v>
      </c>
      <c r="M159" s="127"/>
      <c r="N159" s="129">
        <f t="shared" si="15"/>
        <v>0</v>
      </c>
      <c r="O159" s="127"/>
      <c r="P159" s="127"/>
      <c r="Q159" s="127"/>
      <c r="R159" s="71"/>
      <c r="T159" s="102" t="s">
        <v>1</v>
      </c>
      <c r="U159" s="24" t="s">
        <v>28</v>
      </c>
      <c r="V159" s="20"/>
      <c r="W159" s="103">
        <f t="shared" si="16"/>
        <v>0</v>
      </c>
      <c r="X159" s="103">
        <v>0</v>
      </c>
      <c r="Y159" s="103">
        <f t="shared" si="17"/>
        <v>0</v>
      </c>
      <c r="Z159" s="103">
        <v>0</v>
      </c>
      <c r="AA159" s="104">
        <f t="shared" si="18"/>
        <v>0</v>
      </c>
      <c r="AR159" s="7" t="s">
        <v>122</v>
      </c>
      <c r="AT159" s="7" t="s">
        <v>96</v>
      </c>
      <c r="AU159" s="7" t="s">
        <v>50</v>
      </c>
      <c r="AY159" s="7" t="s">
        <v>95</v>
      </c>
      <c r="BE159" s="50">
        <f t="shared" si="19"/>
        <v>0</v>
      </c>
      <c r="BF159" s="50">
        <f t="shared" si="20"/>
        <v>0</v>
      </c>
      <c r="BG159" s="50">
        <f t="shared" si="21"/>
        <v>0</v>
      </c>
      <c r="BH159" s="50">
        <f t="shared" si="22"/>
        <v>0</v>
      </c>
      <c r="BI159" s="50">
        <f t="shared" si="23"/>
        <v>0</v>
      </c>
      <c r="BJ159" s="7" t="s">
        <v>11</v>
      </c>
      <c r="BK159" s="50">
        <f t="shared" si="24"/>
        <v>0</v>
      </c>
      <c r="BL159" s="7" t="s">
        <v>122</v>
      </c>
      <c r="BM159" s="7" t="s">
        <v>208</v>
      </c>
    </row>
    <row r="160" spans="2:65" s="1" customFormat="1" ht="28.9" customHeight="1" x14ac:dyDescent="0.3">
      <c r="B160" s="69"/>
      <c r="C160" s="98" t="s">
        <v>209</v>
      </c>
      <c r="D160" s="98" t="s">
        <v>96</v>
      </c>
      <c r="E160" s="99" t="s">
        <v>210</v>
      </c>
      <c r="F160" s="126" t="s">
        <v>211</v>
      </c>
      <c r="G160" s="127"/>
      <c r="H160" s="127"/>
      <c r="I160" s="127"/>
      <c r="J160" s="100" t="s">
        <v>109</v>
      </c>
      <c r="K160" s="101">
        <v>1.4999999999999999E-2</v>
      </c>
      <c r="L160" s="128">
        <v>0</v>
      </c>
      <c r="M160" s="127"/>
      <c r="N160" s="129">
        <f t="shared" si="15"/>
        <v>0</v>
      </c>
      <c r="O160" s="127"/>
      <c r="P160" s="127"/>
      <c r="Q160" s="127"/>
      <c r="R160" s="71"/>
      <c r="T160" s="102" t="s">
        <v>1</v>
      </c>
      <c r="U160" s="24" t="s">
        <v>28</v>
      </c>
      <c r="V160" s="20"/>
      <c r="W160" s="103">
        <f t="shared" si="16"/>
        <v>0</v>
      </c>
      <c r="X160" s="103">
        <v>0</v>
      </c>
      <c r="Y160" s="103">
        <f t="shared" si="17"/>
        <v>0</v>
      </c>
      <c r="Z160" s="103">
        <v>0</v>
      </c>
      <c r="AA160" s="104">
        <f t="shared" si="18"/>
        <v>0</v>
      </c>
      <c r="AR160" s="7" t="s">
        <v>122</v>
      </c>
      <c r="AT160" s="7" t="s">
        <v>96</v>
      </c>
      <c r="AU160" s="7" t="s">
        <v>50</v>
      </c>
      <c r="AY160" s="7" t="s">
        <v>95</v>
      </c>
      <c r="BE160" s="50">
        <f t="shared" si="19"/>
        <v>0</v>
      </c>
      <c r="BF160" s="50">
        <f t="shared" si="20"/>
        <v>0</v>
      </c>
      <c r="BG160" s="50">
        <f t="shared" si="21"/>
        <v>0</v>
      </c>
      <c r="BH160" s="50">
        <f t="shared" si="22"/>
        <v>0</v>
      </c>
      <c r="BI160" s="50">
        <f t="shared" si="23"/>
        <v>0</v>
      </c>
      <c r="BJ160" s="7" t="s">
        <v>11</v>
      </c>
      <c r="BK160" s="50">
        <f t="shared" si="24"/>
        <v>0</v>
      </c>
      <c r="BL160" s="7" t="s">
        <v>122</v>
      </c>
      <c r="BM160" s="7" t="s">
        <v>212</v>
      </c>
    </row>
    <row r="161" spans="2:65" s="5" customFormat="1" ht="37.35" customHeight="1" x14ac:dyDescent="0.35">
      <c r="B161" s="87"/>
      <c r="C161" s="88"/>
      <c r="D161" s="89" t="s">
        <v>68</v>
      </c>
      <c r="E161" s="89"/>
      <c r="F161" s="89"/>
      <c r="G161" s="89"/>
      <c r="H161" s="89"/>
      <c r="I161" s="89"/>
      <c r="J161" s="89"/>
      <c r="K161" s="89"/>
      <c r="L161" s="89"/>
      <c r="M161" s="89"/>
      <c r="N161" s="120">
        <f>BK161</f>
        <v>0</v>
      </c>
      <c r="O161" s="121"/>
      <c r="P161" s="121"/>
      <c r="Q161" s="121"/>
      <c r="R161" s="90"/>
      <c r="T161" s="91"/>
      <c r="U161" s="88"/>
      <c r="V161" s="88"/>
      <c r="W161" s="92">
        <f>W162</f>
        <v>0</v>
      </c>
      <c r="X161" s="88"/>
      <c r="Y161" s="92">
        <f>Y162</f>
        <v>0</v>
      </c>
      <c r="Z161" s="88"/>
      <c r="AA161" s="93">
        <f>AA162</f>
        <v>0</v>
      </c>
      <c r="AR161" s="94" t="s">
        <v>106</v>
      </c>
      <c r="AT161" s="95" t="s">
        <v>44</v>
      </c>
      <c r="AU161" s="95" t="s">
        <v>45</v>
      </c>
      <c r="AY161" s="94" t="s">
        <v>95</v>
      </c>
      <c r="BK161" s="96">
        <f>BK162</f>
        <v>0</v>
      </c>
    </row>
    <row r="162" spans="2:65" s="5" customFormat="1" ht="19.899999999999999" customHeight="1" x14ac:dyDescent="0.3">
      <c r="B162" s="87"/>
      <c r="C162" s="88"/>
      <c r="D162" s="97" t="s">
        <v>69</v>
      </c>
      <c r="E162" s="97"/>
      <c r="F162" s="97"/>
      <c r="G162" s="97"/>
      <c r="H162" s="97"/>
      <c r="I162" s="97"/>
      <c r="J162" s="97"/>
      <c r="K162" s="97"/>
      <c r="L162" s="97"/>
      <c r="M162" s="97"/>
      <c r="N162" s="122">
        <f>BK162</f>
        <v>0</v>
      </c>
      <c r="O162" s="123"/>
      <c r="P162" s="123"/>
      <c r="Q162" s="123"/>
      <c r="R162" s="90"/>
      <c r="T162" s="91"/>
      <c r="U162" s="88"/>
      <c r="V162" s="88"/>
      <c r="W162" s="92">
        <f>SUM(W163:W164)</f>
        <v>0</v>
      </c>
      <c r="X162" s="88"/>
      <c r="Y162" s="92">
        <f>SUM(Y163:Y164)</f>
        <v>0</v>
      </c>
      <c r="Z162" s="88"/>
      <c r="AA162" s="93">
        <f>SUM(AA163:AA164)</f>
        <v>0</v>
      </c>
      <c r="AR162" s="94" t="s">
        <v>106</v>
      </c>
      <c r="AT162" s="95" t="s">
        <v>44</v>
      </c>
      <c r="AU162" s="95" t="s">
        <v>11</v>
      </c>
      <c r="AY162" s="94" t="s">
        <v>95</v>
      </c>
      <c r="BK162" s="96">
        <f>SUM(BK163:BK164)</f>
        <v>0</v>
      </c>
    </row>
    <row r="163" spans="2:65" s="1" customFormat="1" ht="40.15" customHeight="1" x14ac:dyDescent="0.3">
      <c r="B163" s="69"/>
      <c r="C163" s="98" t="s">
        <v>213</v>
      </c>
      <c r="D163" s="98" t="s">
        <v>96</v>
      </c>
      <c r="E163" s="99" t="s">
        <v>214</v>
      </c>
      <c r="F163" s="126" t="s">
        <v>215</v>
      </c>
      <c r="G163" s="127"/>
      <c r="H163" s="127"/>
      <c r="I163" s="127"/>
      <c r="J163" s="100" t="s">
        <v>104</v>
      </c>
      <c r="K163" s="101">
        <v>1.5</v>
      </c>
      <c r="L163" s="128">
        <v>0</v>
      </c>
      <c r="M163" s="127"/>
      <c r="N163" s="129">
        <f>ROUND(L163*K163,2)</f>
        <v>0</v>
      </c>
      <c r="O163" s="127"/>
      <c r="P163" s="127"/>
      <c r="Q163" s="127"/>
      <c r="R163" s="71"/>
      <c r="T163" s="102" t="s">
        <v>1</v>
      </c>
      <c r="U163" s="24" t="s">
        <v>28</v>
      </c>
      <c r="V163" s="20"/>
      <c r="W163" s="103">
        <f>V163*K163</f>
        <v>0</v>
      </c>
      <c r="X163" s="103">
        <v>0</v>
      </c>
      <c r="Y163" s="103">
        <f>X163*K163</f>
        <v>0</v>
      </c>
      <c r="Z163" s="103">
        <v>0</v>
      </c>
      <c r="AA163" s="104">
        <f>Z163*K163</f>
        <v>0</v>
      </c>
      <c r="AR163" s="7" t="s">
        <v>216</v>
      </c>
      <c r="AT163" s="7" t="s">
        <v>96</v>
      </c>
      <c r="AU163" s="7" t="s">
        <v>50</v>
      </c>
      <c r="AY163" s="7" t="s">
        <v>95</v>
      </c>
      <c r="BE163" s="50">
        <f>IF(U163="základní",N163,0)</f>
        <v>0</v>
      </c>
      <c r="BF163" s="50">
        <f>IF(U163="snížená",N163,0)</f>
        <v>0</v>
      </c>
      <c r="BG163" s="50">
        <f>IF(U163="zákl. přenesená",N163,0)</f>
        <v>0</v>
      </c>
      <c r="BH163" s="50">
        <f>IF(U163="sníž. přenesená",N163,0)</f>
        <v>0</v>
      </c>
      <c r="BI163" s="50">
        <f>IF(U163="nulová",N163,0)</f>
        <v>0</v>
      </c>
      <c r="BJ163" s="7" t="s">
        <v>11</v>
      </c>
      <c r="BK163" s="50">
        <f>ROUND(L163*K163,2)</f>
        <v>0</v>
      </c>
      <c r="BL163" s="7" t="s">
        <v>216</v>
      </c>
      <c r="BM163" s="7" t="s">
        <v>217</v>
      </c>
    </row>
    <row r="164" spans="2:65" s="1" customFormat="1" ht="28.9" customHeight="1" x14ac:dyDescent="0.3">
      <c r="B164" s="69"/>
      <c r="C164" s="98" t="s">
        <v>218</v>
      </c>
      <c r="D164" s="98" t="s">
        <v>96</v>
      </c>
      <c r="E164" s="99" t="s">
        <v>219</v>
      </c>
      <c r="F164" s="126" t="s">
        <v>220</v>
      </c>
      <c r="G164" s="127"/>
      <c r="H164" s="127"/>
      <c r="I164" s="127"/>
      <c r="J164" s="100" t="s">
        <v>104</v>
      </c>
      <c r="K164" s="101">
        <v>1.5</v>
      </c>
      <c r="L164" s="128">
        <v>0</v>
      </c>
      <c r="M164" s="127"/>
      <c r="N164" s="129">
        <f>ROUND(L164*K164,2)</f>
        <v>0</v>
      </c>
      <c r="O164" s="127"/>
      <c r="P164" s="127"/>
      <c r="Q164" s="127"/>
      <c r="R164" s="71"/>
      <c r="T164" s="102" t="s">
        <v>1</v>
      </c>
      <c r="U164" s="24" t="s">
        <v>28</v>
      </c>
      <c r="V164" s="20"/>
      <c r="W164" s="103">
        <f>V164*K164</f>
        <v>0</v>
      </c>
      <c r="X164" s="103">
        <v>0</v>
      </c>
      <c r="Y164" s="103">
        <f>X164*K164</f>
        <v>0</v>
      </c>
      <c r="Z164" s="103">
        <v>0</v>
      </c>
      <c r="AA164" s="104">
        <f>Z164*K164</f>
        <v>0</v>
      </c>
      <c r="AR164" s="7" t="s">
        <v>216</v>
      </c>
      <c r="AT164" s="7" t="s">
        <v>96</v>
      </c>
      <c r="AU164" s="7" t="s">
        <v>50</v>
      </c>
      <c r="AY164" s="7" t="s">
        <v>95</v>
      </c>
      <c r="BE164" s="50">
        <f>IF(U164="základní",N164,0)</f>
        <v>0</v>
      </c>
      <c r="BF164" s="50">
        <f>IF(U164="snížená",N164,0)</f>
        <v>0</v>
      </c>
      <c r="BG164" s="50">
        <f>IF(U164="zákl. přenesená",N164,0)</f>
        <v>0</v>
      </c>
      <c r="BH164" s="50">
        <f>IF(U164="sníž. přenesená",N164,0)</f>
        <v>0</v>
      </c>
      <c r="BI164" s="50">
        <f>IF(U164="nulová",N164,0)</f>
        <v>0</v>
      </c>
      <c r="BJ164" s="7" t="s">
        <v>11</v>
      </c>
      <c r="BK164" s="50">
        <f>ROUND(L164*K164,2)</f>
        <v>0</v>
      </c>
      <c r="BL164" s="7" t="s">
        <v>216</v>
      </c>
      <c r="BM164" s="7" t="s">
        <v>221</v>
      </c>
    </row>
    <row r="165" spans="2:65" s="5" customFormat="1" ht="37.35" customHeight="1" x14ac:dyDescent="0.35">
      <c r="B165" s="87"/>
      <c r="C165" s="88"/>
      <c r="D165" s="89" t="s">
        <v>70</v>
      </c>
      <c r="E165" s="89"/>
      <c r="F165" s="89"/>
      <c r="G165" s="89"/>
      <c r="H165" s="89"/>
      <c r="I165" s="89"/>
      <c r="J165" s="89"/>
      <c r="K165" s="89"/>
      <c r="L165" s="89"/>
      <c r="M165" s="89"/>
      <c r="N165" s="139">
        <f>BK165</f>
        <v>0</v>
      </c>
      <c r="O165" s="140"/>
      <c r="P165" s="140"/>
      <c r="Q165" s="140"/>
      <c r="R165" s="90"/>
      <c r="T165" s="91"/>
      <c r="U165" s="88"/>
      <c r="V165" s="88"/>
      <c r="W165" s="92">
        <f>W166</f>
        <v>0</v>
      </c>
      <c r="X165" s="88"/>
      <c r="Y165" s="92">
        <f>Y166</f>
        <v>0</v>
      </c>
      <c r="Z165" s="88"/>
      <c r="AA165" s="93">
        <f>AA166</f>
        <v>0</v>
      </c>
      <c r="AR165" s="94" t="s">
        <v>100</v>
      </c>
      <c r="AT165" s="95" t="s">
        <v>44</v>
      </c>
      <c r="AU165" s="95" t="s">
        <v>45</v>
      </c>
      <c r="AY165" s="94" t="s">
        <v>95</v>
      </c>
      <c r="BK165" s="96">
        <f>BK166</f>
        <v>0</v>
      </c>
    </row>
    <row r="166" spans="2:65" s="1" customFormat="1" ht="40.15" customHeight="1" x14ac:dyDescent="0.3">
      <c r="B166" s="69"/>
      <c r="C166" s="98" t="s">
        <v>139</v>
      </c>
      <c r="D166" s="98" t="s">
        <v>96</v>
      </c>
      <c r="E166" s="99" t="s">
        <v>222</v>
      </c>
      <c r="F166" s="126" t="s">
        <v>223</v>
      </c>
      <c r="G166" s="127"/>
      <c r="H166" s="127"/>
      <c r="I166" s="127"/>
      <c r="J166" s="100" t="s">
        <v>224</v>
      </c>
      <c r="K166" s="101">
        <v>5</v>
      </c>
      <c r="L166" s="128">
        <v>0</v>
      </c>
      <c r="M166" s="127"/>
      <c r="N166" s="129">
        <f>ROUND(L166*K166,2)</f>
        <v>0</v>
      </c>
      <c r="O166" s="127"/>
      <c r="P166" s="127"/>
      <c r="Q166" s="127"/>
      <c r="R166" s="71"/>
      <c r="T166" s="102" t="s">
        <v>1</v>
      </c>
      <c r="U166" s="24" t="s">
        <v>28</v>
      </c>
      <c r="V166" s="20"/>
      <c r="W166" s="103">
        <f>V166*K166</f>
        <v>0</v>
      </c>
      <c r="X166" s="103">
        <v>0</v>
      </c>
      <c r="Y166" s="103">
        <f>X166*K166</f>
        <v>0</v>
      </c>
      <c r="Z166" s="103">
        <v>0</v>
      </c>
      <c r="AA166" s="104">
        <f>Z166*K166</f>
        <v>0</v>
      </c>
      <c r="AR166" s="7" t="s">
        <v>225</v>
      </c>
      <c r="AT166" s="7" t="s">
        <v>96</v>
      </c>
      <c r="AU166" s="7" t="s">
        <v>11</v>
      </c>
      <c r="AY166" s="7" t="s">
        <v>95</v>
      </c>
      <c r="BE166" s="50">
        <f>IF(U166="základní",N166,0)</f>
        <v>0</v>
      </c>
      <c r="BF166" s="50">
        <f>IF(U166="snížená",N166,0)</f>
        <v>0</v>
      </c>
      <c r="BG166" s="50">
        <f>IF(U166="zákl. přenesená",N166,0)</f>
        <v>0</v>
      </c>
      <c r="BH166" s="50">
        <f>IF(U166="sníž. přenesená",N166,0)</f>
        <v>0</v>
      </c>
      <c r="BI166" s="50">
        <f>IF(U166="nulová",N166,0)</f>
        <v>0</v>
      </c>
      <c r="BJ166" s="7" t="s">
        <v>11</v>
      </c>
      <c r="BK166" s="50">
        <f>ROUND(L166*K166,2)</f>
        <v>0</v>
      </c>
      <c r="BL166" s="7" t="s">
        <v>225</v>
      </c>
      <c r="BM166" s="7" t="s">
        <v>226</v>
      </c>
    </row>
    <row r="167" spans="2:65" s="1" customFormat="1" ht="49.9" customHeight="1" x14ac:dyDescent="0.35">
      <c r="B167" s="19"/>
      <c r="C167" s="20"/>
      <c r="D167" s="89" t="s">
        <v>227</v>
      </c>
      <c r="E167" s="20"/>
      <c r="F167" s="20"/>
      <c r="G167" s="20"/>
      <c r="H167" s="20"/>
      <c r="I167" s="20"/>
      <c r="J167" s="20"/>
      <c r="K167" s="20"/>
      <c r="L167" s="20"/>
      <c r="M167" s="20"/>
      <c r="N167" s="139">
        <f t="shared" ref="N167:N172" si="25">BK167</f>
        <v>0</v>
      </c>
      <c r="O167" s="140"/>
      <c r="P167" s="140"/>
      <c r="Q167" s="140"/>
      <c r="R167" s="21"/>
      <c r="T167" s="41"/>
      <c r="U167" s="20"/>
      <c r="V167" s="20"/>
      <c r="W167" s="20"/>
      <c r="X167" s="20"/>
      <c r="Y167" s="20"/>
      <c r="Z167" s="20"/>
      <c r="AA167" s="42"/>
      <c r="AT167" s="7" t="s">
        <v>44</v>
      </c>
      <c r="AU167" s="7" t="s">
        <v>45</v>
      </c>
      <c r="AY167" s="7" t="s">
        <v>228</v>
      </c>
      <c r="BK167" s="50">
        <f>SUM(BK168:BK172)</f>
        <v>0</v>
      </c>
    </row>
    <row r="168" spans="2:65" s="1" customFormat="1" ht="22.35" customHeight="1" x14ac:dyDescent="0.3">
      <c r="B168" s="19"/>
      <c r="C168" s="109" t="s">
        <v>1</v>
      </c>
      <c r="D168" s="109" t="s">
        <v>96</v>
      </c>
      <c r="E168" s="110" t="s">
        <v>1</v>
      </c>
      <c r="F168" s="130" t="s">
        <v>1</v>
      </c>
      <c r="G168" s="131"/>
      <c r="H168" s="131"/>
      <c r="I168" s="131"/>
      <c r="J168" s="111" t="s">
        <v>1</v>
      </c>
      <c r="K168" s="112"/>
      <c r="L168" s="128"/>
      <c r="M168" s="132"/>
      <c r="N168" s="133">
        <f t="shared" si="25"/>
        <v>0</v>
      </c>
      <c r="O168" s="132"/>
      <c r="P168" s="132"/>
      <c r="Q168" s="132"/>
      <c r="R168" s="21"/>
      <c r="T168" s="102" t="s">
        <v>1</v>
      </c>
      <c r="U168" s="113" t="s">
        <v>28</v>
      </c>
      <c r="V168" s="20"/>
      <c r="W168" s="20"/>
      <c r="X168" s="20"/>
      <c r="Y168" s="20"/>
      <c r="Z168" s="20"/>
      <c r="AA168" s="42"/>
      <c r="AT168" s="7" t="s">
        <v>228</v>
      </c>
      <c r="AU168" s="7" t="s">
        <v>11</v>
      </c>
      <c r="AY168" s="7" t="s">
        <v>228</v>
      </c>
      <c r="BE168" s="50">
        <f>IF(U168="základní",N168,0)</f>
        <v>0</v>
      </c>
      <c r="BF168" s="50">
        <f>IF(U168="snížená",N168,0)</f>
        <v>0</v>
      </c>
      <c r="BG168" s="50">
        <f>IF(U168="zákl. přenesená",N168,0)</f>
        <v>0</v>
      </c>
      <c r="BH168" s="50">
        <f>IF(U168="sníž. přenesená",N168,0)</f>
        <v>0</v>
      </c>
      <c r="BI168" s="50">
        <f>IF(U168="nulová",N168,0)</f>
        <v>0</v>
      </c>
      <c r="BJ168" s="7" t="s">
        <v>11</v>
      </c>
      <c r="BK168" s="50">
        <f>L168*K168</f>
        <v>0</v>
      </c>
    </row>
    <row r="169" spans="2:65" s="1" customFormat="1" ht="22.35" customHeight="1" x14ac:dyDescent="0.3">
      <c r="B169" s="19"/>
      <c r="C169" s="109" t="s">
        <v>1</v>
      </c>
      <c r="D169" s="109" t="s">
        <v>96</v>
      </c>
      <c r="E169" s="110" t="s">
        <v>1</v>
      </c>
      <c r="F169" s="130" t="s">
        <v>1</v>
      </c>
      <c r="G169" s="131"/>
      <c r="H169" s="131"/>
      <c r="I169" s="131"/>
      <c r="J169" s="111" t="s">
        <v>1</v>
      </c>
      <c r="K169" s="112"/>
      <c r="L169" s="128"/>
      <c r="M169" s="132"/>
      <c r="N169" s="133">
        <f t="shared" si="25"/>
        <v>0</v>
      </c>
      <c r="O169" s="132"/>
      <c r="P169" s="132"/>
      <c r="Q169" s="132"/>
      <c r="R169" s="21"/>
      <c r="T169" s="102" t="s">
        <v>1</v>
      </c>
      <c r="U169" s="113" t="s">
        <v>28</v>
      </c>
      <c r="V169" s="20"/>
      <c r="W169" s="20"/>
      <c r="X169" s="20"/>
      <c r="Y169" s="20"/>
      <c r="Z169" s="20"/>
      <c r="AA169" s="42"/>
      <c r="AT169" s="7" t="s">
        <v>228</v>
      </c>
      <c r="AU169" s="7" t="s">
        <v>11</v>
      </c>
      <c r="AY169" s="7" t="s">
        <v>228</v>
      </c>
      <c r="BE169" s="50">
        <f>IF(U169="základní",N169,0)</f>
        <v>0</v>
      </c>
      <c r="BF169" s="50">
        <f>IF(U169="snížená",N169,0)</f>
        <v>0</v>
      </c>
      <c r="BG169" s="50">
        <f>IF(U169="zákl. přenesená",N169,0)</f>
        <v>0</v>
      </c>
      <c r="BH169" s="50">
        <f>IF(U169="sníž. přenesená",N169,0)</f>
        <v>0</v>
      </c>
      <c r="BI169" s="50">
        <f>IF(U169="nulová",N169,0)</f>
        <v>0</v>
      </c>
      <c r="BJ169" s="7" t="s">
        <v>11</v>
      </c>
      <c r="BK169" s="50">
        <f>L169*K169</f>
        <v>0</v>
      </c>
    </row>
    <row r="170" spans="2:65" s="1" customFormat="1" ht="22.35" customHeight="1" x14ac:dyDescent="0.3">
      <c r="B170" s="19"/>
      <c r="C170" s="109" t="s">
        <v>1</v>
      </c>
      <c r="D170" s="109" t="s">
        <v>96</v>
      </c>
      <c r="E170" s="110" t="s">
        <v>1</v>
      </c>
      <c r="F170" s="130" t="s">
        <v>1</v>
      </c>
      <c r="G170" s="131"/>
      <c r="H170" s="131"/>
      <c r="I170" s="131"/>
      <c r="J170" s="111" t="s">
        <v>1</v>
      </c>
      <c r="K170" s="112"/>
      <c r="L170" s="128"/>
      <c r="M170" s="132"/>
      <c r="N170" s="133">
        <f t="shared" si="25"/>
        <v>0</v>
      </c>
      <c r="O170" s="132"/>
      <c r="P170" s="132"/>
      <c r="Q170" s="132"/>
      <c r="R170" s="21"/>
      <c r="T170" s="102" t="s">
        <v>1</v>
      </c>
      <c r="U170" s="113" t="s">
        <v>28</v>
      </c>
      <c r="V170" s="20"/>
      <c r="W170" s="20"/>
      <c r="X170" s="20"/>
      <c r="Y170" s="20"/>
      <c r="Z170" s="20"/>
      <c r="AA170" s="42"/>
      <c r="AT170" s="7" t="s">
        <v>228</v>
      </c>
      <c r="AU170" s="7" t="s">
        <v>11</v>
      </c>
      <c r="AY170" s="7" t="s">
        <v>228</v>
      </c>
      <c r="BE170" s="50">
        <f>IF(U170="základní",N170,0)</f>
        <v>0</v>
      </c>
      <c r="BF170" s="50">
        <f>IF(U170="snížená",N170,0)</f>
        <v>0</v>
      </c>
      <c r="BG170" s="50">
        <f>IF(U170="zákl. přenesená",N170,0)</f>
        <v>0</v>
      </c>
      <c r="BH170" s="50">
        <f>IF(U170="sníž. přenesená",N170,0)</f>
        <v>0</v>
      </c>
      <c r="BI170" s="50">
        <f>IF(U170="nulová",N170,0)</f>
        <v>0</v>
      </c>
      <c r="BJ170" s="7" t="s">
        <v>11</v>
      </c>
      <c r="BK170" s="50">
        <f>L170*K170</f>
        <v>0</v>
      </c>
    </row>
    <row r="171" spans="2:65" s="1" customFormat="1" ht="22.35" customHeight="1" x14ac:dyDescent="0.3">
      <c r="B171" s="19"/>
      <c r="C171" s="109" t="s">
        <v>1</v>
      </c>
      <c r="D171" s="109" t="s">
        <v>96</v>
      </c>
      <c r="E171" s="110" t="s">
        <v>1</v>
      </c>
      <c r="F171" s="130" t="s">
        <v>1</v>
      </c>
      <c r="G171" s="131"/>
      <c r="H171" s="131"/>
      <c r="I171" s="131"/>
      <c r="J171" s="111" t="s">
        <v>1</v>
      </c>
      <c r="K171" s="112"/>
      <c r="L171" s="128"/>
      <c r="M171" s="132"/>
      <c r="N171" s="133">
        <f t="shared" si="25"/>
        <v>0</v>
      </c>
      <c r="O171" s="132"/>
      <c r="P171" s="132"/>
      <c r="Q171" s="132"/>
      <c r="R171" s="21"/>
      <c r="T171" s="102" t="s">
        <v>1</v>
      </c>
      <c r="U171" s="113" t="s">
        <v>28</v>
      </c>
      <c r="V171" s="20"/>
      <c r="W171" s="20"/>
      <c r="X171" s="20"/>
      <c r="Y171" s="20"/>
      <c r="Z171" s="20"/>
      <c r="AA171" s="42"/>
      <c r="AT171" s="7" t="s">
        <v>228</v>
      </c>
      <c r="AU171" s="7" t="s">
        <v>11</v>
      </c>
      <c r="AY171" s="7" t="s">
        <v>228</v>
      </c>
      <c r="BE171" s="50">
        <f>IF(U171="základní",N171,0)</f>
        <v>0</v>
      </c>
      <c r="BF171" s="50">
        <f>IF(U171="snížená",N171,0)</f>
        <v>0</v>
      </c>
      <c r="BG171" s="50">
        <f>IF(U171="zákl. přenesená",N171,0)</f>
        <v>0</v>
      </c>
      <c r="BH171" s="50">
        <f>IF(U171="sníž. přenesená",N171,0)</f>
        <v>0</v>
      </c>
      <c r="BI171" s="50">
        <f>IF(U171="nulová",N171,0)</f>
        <v>0</v>
      </c>
      <c r="BJ171" s="7" t="s">
        <v>11</v>
      </c>
      <c r="BK171" s="50">
        <f>L171*K171</f>
        <v>0</v>
      </c>
    </row>
    <row r="172" spans="2:65" s="1" customFormat="1" ht="22.35" customHeight="1" x14ac:dyDescent="0.3">
      <c r="B172" s="19"/>
      <c r="C172" s="109" t="s">
        <v>1</v>
      </c>
      <c r="D172" s="109" t="s">
        <v>96</v>
      </c>
      <c r="E172" s="110" t="s">
        <v>1</v>
      </c>
      <c r="F172" s="130" t="s">
        <v>1</v>
      </c>
      <c r="G172" s="131"/>
      <c r="H172" s="131"/>
      <c r="I172" s="131"/>
      <c r="J172" s="111" t="s">
        <v>1</v>
      </c>
      <c r="K172" s="112"/>
      <c r="L172" s="128"/>
      <c r="M172" s="132"/>
      <c r="N172" s="133">
        <f t="shared" si="25"/>
        <v>0</v>
      </c>
      <c r="O172" s="132"/>
      <c r="P172" s="132"/>
      <c r="Q172" s="132"/>
      <c r="R172" s="21"/>
      <c r="T172" s="102" t="s">
        <v>1</v>
      </c>
      <c r="U172" s="113" t="s">
        <v>28</v>
      </c>
      <c r="V172" s="31"/>
      <c r="W172" s="31"/>
      <c r="X172" s="31"/>
      <c r="Y172" s="31"/>
      <c r="Z172" s="31"/>
      <c r="AA172" s="33"/>
      <c r="AT172" s="7" t="s">
        <v>228</v>
      </c>
      <c r="AU172" s="7" t="s">
        <v>11</v>
      </c>
      <c r="AY172" s="7" t="s">
        <v>228</v>
      </c>
      <c r="BE172" s="50">
        <f>IF(U172="základní",N172,0)</f>
        <v>0</v>
      </c>
      <c r="BF172" s="50">
        <f>IF(U172="snížená",N172,0)</f>
        <v>0</v>
      </c>
      <c r="BG172" s="50">
        <f>IF(U172="zákl. přenesená",N172,0)</f>
        <v>0</v>
      </c>
      <c r="BH172" s="50">
        <f>IF(U172="sníž. přenesená",N172,0)</f>
        <v>0</v>
      </c>
      <c r="BI172" s="50">
        <f>IF(U172="nulová",N172,0)</f>
        <v>0</v>
      </c>
      <c r="BJ172" s="7" t="s">
        <v>11</v>
      </c>
      <c r="BK172" s="50">
        <f>L172*K172</f>
        <v>0</v>
      </c>
    </row>
    <row r="173" spans="2:65" s="1" customFormat="1" ht="6.95" customHeight="1" x14ac:dyDescent="0.3">
      <c r="B173" s="34"/>
      <c r="C173" s="35"/>
      <c r="D173" s="35"/>
      <c r="E173" s="35"/>
      <c r="F173" s="35"/>
      <c r="G173" s="35"/>
      <c r="H173" s="35"/>
      <c r="I173" s="35"/>
      <c r="J173" s="35"/>
      <c r="K173" s="35"/>
      <c r="L173" s="35"/>
      <c r="M173" s="35"/>
      <c r="N173" s="35"/>
      <c r="O173" s="35"/>
      <c r="P173" s="35"/>
      <c r="Q173" s="35"/>
      <c r="R173" s="36"/>
    </row>
  </sheetData>
  <mergeCells count="194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98:Q98"/>
    <mergeCell ref="N100:Q100"/>
    <mergeCell ref="D101:H101"/>
    <mergeCell ref="N101:Q101"/>
    <mergeCell ref="D102:H102"/>
    <mergeCell ref="N102:Q102"/>
    <mergeCell ref="D103:H103"/>
    <mergeCell ref="N103:Q103"/>
    <mergeCell ref="D104:H104"/>
    <mergeCell ref="N104:Q104"/>
    <mergeCell ref="D105:H105"/>
    <mergeCell ref="N105:Q105"/>
    <mergeCell ref="N106:Q106"/>
    <mergeCell ref="L108:Q108"/>
    <mergeCell ref="C114:Q114"/>
    <mergeCell ref="F116:P116"/>
    <mergeCell ref="F117:P117"/>
    <mergeCell ref="M119:P119"/>
    <mergeCell ref="M121:Q121"/>
    <mergeCell ref="M122:Q122"/>
    <mergeCell ref="F124:I124"/>
    <mergeCell ref="L124:M124"/>
    <mergeCell ref="N124:Q124"/>
    <mergeCell ref="F128:I128"/>
    <mergeCell ref="L128:M128"/>
    <mergeCell ref="N128:Q128"/>
    <mergeCell ref="N125:Q125"/>
    <mergeCell ref="N126:Q126"/>
    <mergeCell ref="N127:Q127"/>
    <mergeCell ref="F129:I129"/>
    <mergeCell ref="L129:M129"/>
    <mergeCell ref="N129:Q129"/>
    <mergeCell ref="F131:I131"/>
    <mergeCell ref="L131:M131"/>
    <mergeCell ref="N131:Q131"/>
    <mergeCell ref="N130:Q130"/>
    <mergeCell ref="F132:I132"/>
    <mergeCell ref="L132:M132"/>
    <mergeCell ref="N132:Q132"/>
    <mergeCell ref="F133:I133"/>
    <mergeCell ref="L133:M133"/>
    <mergeCell ref="N133:Q133"/>
    <mergeCell ref="F136:I136"/>
    <mergeCell ref="L136:M136"/>
    <mergeCell ref="N136:Q136"/>
    <mergeCell ref="F137:I137"/>
    <mergeCell ref="L137:M137"/>
    <mergeCell ref="N137:Q137"/>
    <mergeCell ref="F138:I138"/>
    <mergeCell ref="L138:M138"/>
    <mergeCell ref="N138:Q138"/>
    <mergeCell ref="F139:I139"/>
    <mergeCell ref="L139:M139"/>
    <mergeCell ref="N139:Q139"/>
    <mergeCell ref="F140:I140"/>
    <mergeCell ref="L140:M140"/>
    <mergeCell ref="N140:Q140"/>
    <mergeCell ref="F141:I141"/>
    <mergeCell ref="L141:M141"/>
    <mergeCell ref="N141:Q141"/>
    <mergeCell ref="F142:I142"/>
    <mergeCell ref="L142:M142"/>
    <mergeCell ref="N142:Q142"/>
    <mergeCell ref="F143:I143"/>
    <mergeCell ref="L143:M143"/>
    <mergeCell ref="N143:Q143"/>
    <mergeCell ref="F144:I144"/>
    <mergeCell ref="L144:M144"/>
    <mergeCell ref="N144:Q144"/>
    <mergeCell ref="F145:I145"/>
    <mergeCell ref="L145:M145"/>
    <mergeCell ref="N145:Q145"/>
    <mergeCell ref="F146:I146"/>
    <mergeCell ref="L146:M146"/>
    <mergeCell ref="N146:Q146"/>
    <mergeCell ref="F152:I152"/>
    <mergeCell ref="L152:M152"/>
    <mergeCell ref="N152:Q152"/>
    <mergeCell ref="F153:I153"/>
    <mergeCell ref="L153:M153"/>
    <mergeCell ref="N153:Q153"/>
    <mergeCell ref="F148:I148"/>
    <mergeCell ref="L148:M148"/>
    <mergeCell ref="N148:Q148"/>
    <mergeCell ref="F149:I149"/>
    <mergeCell ref="L149:M149"/>
    <mergeCell ref="N149:Q149"/>
    <mergeCell ref="F150:I150"/>
    <mergeCell ref="L150:M150"/>
    <mergeCell ref="N150:Q150"/>
    <mergeCell ref="N167:Q167"/>
    <mergeCell ref="F163:I163"/>
    <mergeCell ref="L163:M163"/>
    <mergeCell ref="N163:Q163"/>
    <mergeCell ref="F164:I164"/>
    <mergeCell ref="L164:M164"/>
    <mergeCell ref="N164:Q164"/>
    <mergeCell ref="N162:Q162"/>
    <mergeCell ref="N165:Q165"/>
    <mergeCell ref="F171:I171"/>
    <mergeCell ref="L171:M171"/>
    <mergeCell ref="N171:Q171"/>
    <mergeCell ref="F172:I172"/>
    <mergeCell ref="L172:M172"/>
    <mergeCell ref="N172:Q172"/>
    <mergeCell ref="F169:I169"/>
    <mergeCell ref="L169:M169"/>
    <mergeCell ref="H1:K1"/>
    <mergeCell ref="N169:Q169"/>
    <mergeCell ref="F170:I170"/>
    <mergeCell ref="L170:M170"/>
    <mergeCell ref="N170:Q170"/>
    <mergeCell ref="F166:I166"/>
    <mergeCell ref="L166:M166"/>
    <mergeCell ref="N166:Q166"/>
    <mergeCell ref="F168:I168"/>
    <mergeCell ref="L168:M168"/>
    <mergeCell ref="N168:Q168"/>
    <mergeCell ref="L160:M160"/>
    <mergeCell ref="N160:Q160"/>
    <mergeCell ref="F157:I157"/>
    <mergeCell ref="L157:M157"/>
    <mergeCell ref="N157:Q157"/>
    <mergeCell ref="S2:AC2"/>
    <mergeCell ref="N134:Q134"/>
    <mergeCell ref="N135:Q135"/>
    <mergeCell ref="N147:Q147"/>
    <mergeCell ref="N161:Q161"/>
    <mergeCell ref="F159:I159"/>
    <mergeCell ref="L159:M159"/>
    <mergeCell ref="N159:Q159"/>
    <mergeCell ref="F160:I160"/>
    <mergeCell ref="F158:I158"/>
    <mergeCell ref="L158:M158"/>
    <mergeCell ref="N158:Q158"/>
    <mergeCell ref="F154:I154"/>
    <mergeCell ref="L154:M154"/>
    <mergeCell ref="N154:Q154"/>
    <mergeCell ref="F155:I155"/>
    <mergeCell ref="L155:M155"/>
    <mergeCell ref="N155:Q155"/>
    <mergeCell ref="F156:I156"/>
    <mergeCell ref="L156:M156"/>
    <mergeCell ref="N156:Q156"/>
    <mergeCell ref="F151:I151"/>
    <mergeCell ref="L151:M151"/>
    <mergeCell ref="N151:Q151"/>
  </mergeCells>
  <dataValidations count="2">
    <dataValidation type="list" allowBlank="1" showInputMessage="1" showErrorMessage="1" error="Povoleny jsou hodnoty K a M." sqref="D168:D173">
      <formula1>"K,M"</formula1>
    </dataValidation>
    <dataValidation type="list" allowBlank="1" showInputMessage="1" showErrorMessage="1" error="Povoleny jsou hodnoty základní, snížená, zákl. přenesená, sníž. přenesená, nulová." sqref="U168:U173">
      <formula1>"základní,snížená,zákl. přenesená,sníž. přenesená,nulová"</formula1>
    </dataValidation>
  </dataValidations>
  <hyperlinks>
    <hyperlink ref="F1:G1" location="C2" tooltip="Krycí list rozpočtu" display="1) Krycí list rozpočtu"/>
    <hyperlink ref="H1:K1" location="C86" tooltip="Rekapitulace rozpočtu" display="2) Rekapitulace rozpočtu"/>
    <hyperlink ref="L1" location="C124" tooltip="Rozpočet" display="3) Rozpočet"/>
    <hyperlink ref="S1:T1" location="'Rekapitulace stavby'!C2" tooltip="Rekapitulace stavby" display="Rekapitulace stavby"/>
  </hyperlinks>
  <pageMargins left="0.58333331346511841" right="0.58333331346511841" top="0.5" bottom="0.46666666865348816" header="0" footer="0"/>
  <pageSetup paperSize="9" fitToHeight="100" orientation="portrait" blackAndWhite="1" errors="blank" r:id="rId1"/>
  <headerFooter>
    <oddFooter>&amp;CStrana &amp;P z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/>
</file>

<file path=customXml/itemProps1.xml><?xml version="1.0" encoding="utf-8"?>
<ds:datastoreItem xmlns:ds="http://schemas.openxmlformats.org/officeDocument/2006/customXml" ds:itemID="{BC4BA267-6D0A-475B-8E0E-BF8458EDFD6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D.1.4.2 - ZTI</vt:lpstr>
      <vt:lpstr>'D.1.4.2 - ZTI'!Názvy_tisku</vt:lpstr>
      <vt:lpstr>'D.1.4.2 - ZTI'!Oblast_tisku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Sova-HP\Sova</dc:creator>
  <cp:lastModifiedBy>bartos</cp:lastModifiedBy>
  <cp:lastPrinted>2017-10-04T08:42:28Z</cp:lastPrinted>
  <dcterms:created xsi:type="dcterms:W3CDTF">2017-09-14T13:38:02Z</dcterms:created>
  <dcterms:modified xsi:type="dcterms:W3CDTF">2017-10-04T12:23:47Z</dcterms:modified>
</cp:coreProperties>
</file>